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дача\25-26 бюджет\"/>
    </mc:Choice>
  </mc:AlternateContent>
  <xr:revisionPtr revIDLastSave="0" documentId="13_ncr:1_{F862DC8D-86E5-4E18-B0D4-63A2301BA2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членские" sheetId="1" r:id="rId1"/>
    <sheet name="целевые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75" i="1" l="1"/>
  <c r="AE76" i="1"/>
  <c r="AE77" i="1"/>
  <c r="AE78" i="1"/>
  <c r="AE79" i="1"/>
  <c r="AE80" i="1"/>
  <c r="AE81" i="1"/>
  <c r="AE74" i="1"/>
  <c r="AE71" i="1"/>
  <c r="AE72" i="1"/>
  <c r="AE70" i="1"/>
  <c r="AE63" i="1"/>
  <c r="AE64" i="1"/>
  <c r="AE65" i="1"/>
  <c r="AE66" i="1"/>
  <c r="AE62" i="1"/>
  <c r="AE57" i="1"/>
  <c r="AE58" i="1"/>
  <c r="AE59" i="1"/>
  <c r="AE60" i="1"/>
  <c r="AE56" i="1"/>
  <c r="AE49" i="1"/>
  <c r="AE50" i="1"/>
  <c r="AE51" i="1"/>
  <c r="AE52" i="1"/>
  <c r="AE48" i="1"/>
  <c r="AE47" i="1"/>
  <c r="AE45" i="1"/>
  <c r="AE43" i="1"/>
  <c r="AE42" i="1"/>
  <c r="AE40" i="1"/>
  <c r="AE39" i="1"/>
  <c r="AE36" i="1"/>
  <c r="AE37" i="1"/>
  <c r="AE35" i="1"/>
  <c r="AE33" i="1"/>
  <c r="AE32" i="1"/>
  <c r="AE30" i="1"/>
  <c r="AE23" i="1"/>
  <c r="AE24" i="1"/>
  <c r="AE25" i="1"/>
  <c r="AE22" i="1"/>
  <c r="AE16" i="1"/>
  <c r="AE17" i="1"/>
  <c r="AE18" i="1"/>
  <c r="AE19" i="1"/>
  <c r="AE15" i="1"/>
  <c r="AE12" i="1"/>
  <c r="AE13" i="1"/>
  <c r="AE11" i="1"/>
  <c r="AE10" i="1"/>
  <c r="AE9" i="1"/>
  <c r="AE8" i="1"/>
  <c r="AE7" i="1"/>
  <c r="AE6" i="1"/>
  <c r="AE5" i="1"/>
  <c r="AE2" i="1"/>
  <c r="D83" i="2" l="1"/>
  <c r="F76" i="2"/>
  <c r="F77" i="2"/>
  <c r="F78" i="2"/>
  <c r="F79" i="2"/>
  <c r="F80" i="2"/>
  <c r="F74" i="2"/>
  <c r="F81" i="2"/>
  <c r="F75" i="2"/>
  <c r="F71" i="2"/>
  <c r="F72" i="2"/>
  <c r="F70" i="2"/>
  <c r="F63" i="2"/>
  <c r="F64" i="2"/>
  <c r="F65" i="2"/>
  <c r="F66" i="2"/>
  <c r="F62" i="2"/>
  <c r="F57" i="2"/>
  <c r="F58" i="2"/>
  <c r="F59" i="2"/>
  <c r="F60" i="2"/>
  <c r="F56" i="2"/>
  <c r="F48" i="2"/>
  <c r="F49" i="2"/>
  <c r="F50" i="2"/>
  <c r="F51" i="2"/>
  <c r="F52" i="2"/>
  <c r="F47" i="2"/>
  <c r="F45" i="2"/>
  <c r="F43" i="2"/>
  <c r="F42" i="2"/>
  <c r="F40" i="2"/>
  <c r="F39" i="2"/>
  <c r="F36" i="2"/>
  <c r="F37" i="2"/>
  <c r="F35" i="2"/>
  <c r="F33" i="2"/>
  <c r="F32" i="2"/>
  <c r="F30" i="2"/>
  <c r="F24" i="2"/>
  <c r="F25" i="2"/>
  <c r="F23" i="2"/>
  <c r="F21" i="2"/>
  <c r="F16" i="2"/>
  <c r="F17" i="2"/>
  <c r="F18" i="2"/>
  <c r="F19" i="2"/>
  <c r="F15" i="2"/>
  <c r="F7" i="2"/>
  <c r="F8" i="2"/>
  <c r="F9" i="2"/>
  <c r="F10" i="2"/>
  <c r="F11" i="2"/>
  <c r="F12" i="2"/>
  <c r="F13" i="2"/>
  <c r="F6" i="2"/>
  <c r="F5" i="2"/>
  <c r="F2" i="2"/>
  <c r="N2" i="1"/>
  <c r="N5" i="1"/>
  <c r="U5" i="1" s="1"/>
  <c r="W5" i="1" s="1"/>
  <c r="Z5" i="1" s="1"/>
  <c r="N6" i="1"/>
  <c r="U6" i="1" s="1"/>
  <c r="W6" i="1" s="1"/>
  <c r="Z6" i="1" s="1"/>
  <c r="N7" i="1"/>
  <c r="U7" i="1" s="1"/>
  <c r="W7" i="1" s="1"/>
  <c r="Z7" i="1" s="1"/>
  <c r="N9" i="1"/>
  <c r="U9" i="1" s="1"/>
  <c r="W9" i="1" s="1"/>
  <c r="Z9" i="1" s="1"/>
  <c r="E10" i="1"/>
  <c r="I10" i="1" s="1"/>
  <c r="N10" i="1" s="1"/>
  <c r="U10" i="1" s="1"/>
  <c r="W10" i="1" s="1"/>
  <c r="Z10" i="1" s="1"/>
  <c r="N11" i="1"/>
  <c r="U11" i="1" s="1"/>
  <c r="W11" i="1" s="1"/>
  <c r="Z11" i="1" s="1"/>
  <c r="N12" i="1"/>
  <c r="U12" i="1" s="1"/>
  <c r="W12" i="1" s="1"/>
  <c r="Z12" i="1" s="1"/>
  <c r="N13" i="1"/>
  <c r="U13" i="1" s="1"/>
  <c r="W13" i="1" s="1"/>
  <c r="Z13" i="1" s="1"/>
  <c r="N15" i="1"/>
  <c r="U15" i="1" s="1"/>
  <c r="W15" i="1" s="1"/>
  <c r="Z15" i="1" s="1"/>
  <c r="N16" i="1"/>
  <c r="U16" i="1" s="1"/>
  <c r="W16" i="1" s="1"/>
  <c r="Z16" i="1" s="1"/>
  <c r="N17" i="1"/>
  <c r="U17" i="1" s="1"/>
  <c r="W17" i="1" s="1"/>
  <c r="Z17" i="1" s="1"/>
  <c r="N18" i="1"/>
  <c r="U18" i="1" s="1"/>
  <c r="W18" i="1" s="1"/>
  <c r="Z18" i="1" s="1"/>
  <c r="N19" i="1"/>
  <c r="U19" i="1" s="1"/>
  <c r="W19" i="1" s="1"/>
  <c r="Z19" i="1" s="1"/>
  <c r="N22" i="1"/>
  <c r="U22" i="1" s="1"/>
  <c r="W22" i="1" s="1"/>
  <c r="Z22" i="1" s="1"/>
  <c r="N23" i="1"/>
  <c r="U23" i="1" s="1"/>
  <c r="W23" i="1" s="1"/>
  <c r="Z23" i="1" s="1"/>
  <c r="N24" i="1"/>
  <c r="U24" i="1" s="1"/>
  <c r="W24" i="1" s="1"/>
  <c r="Z24" i="1" s="1"/>
  <c r="N25" i="1"/>
  <c r="U25" i="1" s="1"/>
  <c r="W25" i="1" s="1"/>
  <c r="Z25" i="1" s="1"/>
  <c r="E30" i="1"/>
  <c r="I30" i="1" s="1"/>
  <c r="N30" i="1" s="1"/>
  <c r="U30" i="1" s="1"/>
  <c r="W30" i="1" s="1"/>
  <c r="Z30" i="1" s="1"/>
  <c r="N32" i="1"/>
  <c r="U32" i="1" s="1"/>
  <c r="W32" i="1" s="1"/>
  <c r="Z32" i="1" s="1"/>
  <c r="N33" i="1"/>
  <c r="U33" i="1" s="1"/>
  <c r="W33" i="1" s="1"/>
  <c r="Z33" i="1" s="1"/>
  <c r="N35" i="1"/>
  <c r="U35" i="1" s="1"/>
  <c r="W35" i="1" s="1"/>
  <c r="Z35" i="1" s="1"/>
  <c r="N36" i="1"/>
  <c r="U36" i="1" s="1"/>
  <c r="W36" i="1" s="1"/>
  <c r="Z36" i="1" s="1"/>
  <c r="N37" i="1"/>
  <c r="U37" i="1" s="1"/>
  <c r="W37" i="1" s="1"/>
  <c r="Z37" i="1" s="1"/>
  <c r="I39" i="1"/>
  <c r="N39" i="1" s="1"/>
  <c r="U39" i="1" s="1"/>
  <c r="W39" i="1" s="1"/>
  <c r="Z39" i="1" s="1"/>
  <c r="I40" i="1"/>
  <c r="N40" i="1" s="1"/>
  <c r="U40" i="1" s="1"/>
  <c r="W40" i="1" s="1"/>
  <c r="Z40" i="1" s="1"/>
  <c r="N42" i="1"/>
  <c r="U42" i="1" s="1"/>
  <c r="W42" i="1" s="1"/>
  <c r="Z42" i="1" s="1"/>
  <c r="N43" i="1"/>
  <c r="U43" i="1" s="1"/>
  <c r="W43" i="1" s="1"/>
  <c r="Z43" i="1" s="1"/>
  <c r="N45" i="1"/>
  <c r="U45" i="1" s="1"/>
  <c r="W45" i="1" s="1"/>
  <c r="Z45" i="1" s="1"/>
  <c r="N47" i="1"/>
  <c r="U47" i="1" s="1"/>
  <c r="W47" i="1" s="1"/>
  <c r="Z47" i="1" s="1"/>
  <c r="N48" i="1"/>
  <c r="U48" i="1" s="1"/>
  <c r="W48" i="1" s="1"/>
  <c r="Z48" i="1" s="1"/>
  <c r="N49" i="1"/>
  <c r="U49" i="1" s="1"/>
  <c r="W49" i="1" s="1"/>
  <c r="Z49" i="1" s="1"/>
  <c r="E50" i="1"/>
  <c r="I50" i="1" s="1"/>
  <c r="N50" i="1" s="1"/>
  <c r="U50" i="1" s="1"/>
  <c r="W50" i="1" s="1"/>
  <c r="Z50" i="1" s="1"/>
  <c r="N51" i="1"/>
  <c r="U51" i="1" s="1"/>
  <c r="W51" i="1" s="1"/>
  <c r="Z51" i="1" s="1"/>
  <c r="N52" i="1"/>
  <c r="U52" i="1" s="1"/>
  <c r="W52" i="1" s="1"/>
  <c r="Z52" i="1" s="1"/>
  <c r="N56" i="1"/>
  <c r="U56" i="1" s="1"/>
  <c r="W56" i="1" s="1"/>
  <c r="Z56" i="1" s="1"/>
  <c r="N57" i="1"/>
  <c r="U57" i="1" s="1"/>
  <c r="W57" i="1" s="1"/>
  <c r="Z57" i="1" s="1"/>
  <c r="N58" i="1"/>
  <c r="U58" i="1" s="1"/>
  <c r="W58" i="1" s="1"/>
  <c r="Z58" i="1" s="1"/>
  <c r="N59" i="1"/>
  <c r="U59" i="1" s="1"/>
  <c r="W59" i="1" s="1"/>
  <c r="Z59" i="1" s="1"/>
  <c r="W60" i="1"/>
  <c r="Z60" i="1" s="1"/>
  <c r="E62" i="1"/>
  <c r="H62" i="1" s="1"/>
  <c r="I62" i="1" s="1"/>
  <c r="N62" i="1" s="1"/>
  <c r="U62" i="1" s="1"/>
  <c r="W62" i="1" s="1"/>
  <c r="Z62" i="1" s="1"/>
  <c r="N63" i="1"/>
  <c r="U63" i="1" s="1"/>
  <c r="W63" i="1" s="1"/>
  <c r="Z63" i="1" s="1"/>
  <c r="N64" i="1"/>
  <c r="U64" i="1" s="1"/>
  <c r="W64" i="1" s="1"/>
  <c r="Z64" i="1" s="1"/>
  <c r="N65" i="1"/>
  <c r="U65" i="1" s="1"/>
  <c r="W65" i="1" s="1"/>
  <c r="Z65" i="1" s="1"/>
  <c r="N66" i="1"/>
  <c r="U66" i="1" s="1"/>
  <c r="W66" i="1" s="1"/>
  <c r="Z66" i="1" s="1"/>
  <c r="N70" i="1"/>
  <c r="U70" i="1" s="1"/>
  <c r="W70" i="1" s="1"/>
  <c r="Z70" i="1" s="1"/>
  <c r="N71" i="1"/>
  <c r="U71" i="1" s="1"/>
  <c r="W71" i="1" s="1"/>
  <c r="Z71" i="1" s="1"/>
  <c r="H72" i="1"/>
  <c r="E74" i="1"/>
  <c r="I74" i="1" s="1"/>
  <c r="N74" i="1" s="1"/>
  <c r="U74" i="1" s="1"/>
  <c r="W74" i="1" s="1"/>
  <c r="Z74" i="1" s="1"/>
  <c r="N75" i="1"/>
  <c r="U75" i="1" s="1"/>
  <c r="W75" i="1" s="1"/>
  <c r="Z75" i="1" s="1"/>
  <c r="I76" i="1"/>
  <c r="N76" i="1" s="1"/>
  <c r="U76" i="1" s="1"/>
  <c r="W76" i="1" s="1"/>
  <c r="Z76" i="1" s="1"/>
  <c r="N77" i="1"/>
  <c r="U77" i="1" s="1"/>
  <c r="W77" i="1" s="1"/>
  <c r="Z77" i="1" s="1"/>
  <c r="N78" i="1"/>
  <c r="U78" i="1" s="1"/>
  <c r="W78" i="1" s="1"/>
  <c r="Z78" i="1" s="1"/>
  <c r="N79" i="1"/>
  <c r="U79" i="1" s="1"/>
  <c r="W79" i="1" s="1"/>
  <c r="Z79" i="1" s="1"/>
  <c r="N80" i="1"/>
  <c r="U80" i="1" s="1"/>
  <c r="W80" i="1" s="1"/>
  <c r="Z80" i="1" s="1"/>
  <c r="N81" i="1"/>
  <c r="U81" i="1" s="1"/>
  <c r="W81" i="1" s="1"/>
  <c r="Z81" i="1" s="1"/>
  <c r="V83" i="1"/>
  <c r="C83" i="2"/>
  <c r="E2" i="1"/>
  <c r="E5" i="1"/>
  <c r="E6" i="1"/>
  <c r="E8" i="1"/>
  <c r="I8" i="1" s="1"/>
  <c r="N8" i="1" s="1"/>
  <c r="U8" i="1" s="1"/>
  <c r="W8" i="1" s="1"/>
  <c r="Z8" i="1" s="1"/>
  <c r="E9" i="1"/>
  <c r="E11" i="1"/>
  <c r="E12" i="1"/>
  <c r="E13" i="1"/>
  <c r="E15" i="1"/>
  <c r="E16" i="1"/>
  <c r="E18" i="1"/>
  <c r="E23" i="1"/>
  <c r="E42" i="1"/>
  <c r="E43" i="1"/>
  <c r="E47" i="1"/>
  <c r="E51" i="1"/>
  <c r="E56" i="1"/>
  <c r="E57" i="1"/>
  <c r="E63" i="1"/>
  <c r="E64" i="1"/>
  <c r="E65" i="1"/>
  <c r="E70" i="1"/>
  <c r="E75" i="1"/>
  <c r="E77" i="1"/>
  <c r="E78" i="1"/>
  <c r="E79" i="1"/>
  <c r="E80" i="1"/>
  <c r="D83" i="1"/>
  <c r="N60" i="1"/>
  <c r="F83" i="2" l="1"/>
  <c r="E83" i="1"/>
  <c r="I72" i="1"/>
  <c r="N72" i="1" s="1"/>
  <c r="U2" i="1"/>
  <c r="U72" i="1" l="1"/>
  <c r="W72" i="1" s="1"/>
  <c r="Z72" i="1" s="1"/>
  <c r="N83" i="1"/>
  <c r="W2" i="1"/>
  <c r="U83" i="1" l="1"/>
  <c r="Z2" i="1"/>
  <c r="W83" i="1"/>
  <c r="Z83" i="1" l="1"/>
  <c r="AE8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Оксана Валерьевна Корсак</author>
  </authors>
  <commentList>
    <comment ref="P39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Оксана Валерьевна Корсак:</t>
        </r>
        <r>
          <rPr>
            <sz val="9"/>
            <color indexed="81"/>
            <rFont val="Tahoma"/>
            <family val="2"/>
            <charset val="204"/>
          </rPr>
          <t xml:space="preserve">
Взаимозачет. Оплачивал материалы по электричеству (замена ламп)
</t>
        </r>
      </text>
    </comment>
  </commentList>
</comments>
</file>

<file path=xl/sharedStrings.xml><?xml version="1.0" encoding="utf-8"?>
<sst xmlns="http://schemas.openxmlformats.org/spreadsheetml/2006/main" count="61" uniqueCount="34">
  <si>
    <t>собственики</t>
  </si>
  <si>
    <t>№ участков</t>
  </si>
  <si>
    <t>Долг 2023-2024</t>
  </si>
  <si>
    <t>Взносы 2024-2025</t>
  </si>
  <si>
    <t>Итого</t>
  </si>
  <si>
    <t>сумма</t>
  </si>
  <si>
    <t>дата</t>
  </si>
  <si>
    <t>остаток по взносам</t>
  </si>
  <si>
    <t>9а</t>
  </si>
  <si>
    <t>10000/3200</t>
  </si>
  <si>
    <t>13.05.2024/18.07.2024</t>
  </si>
  <si>
    <t>22264/14465,23/3158,97/10000/17636,08</t>
  </si>
  <si>
    <t>18.07.2024/25.07.2024/05.08.2024/05.08.2024</t>
  </si>
  <si>
    <t>10000/3159</t>
  </si>
  <si>
    <t>13.05.2024/11.06.2024</t>
  </si>
  <si>
    <t>10000/3320,19</t>
  </si>
  <si>
    <t>24.05.2024/07.06.2024</t>
  </si>
  <si>
    <t>10000/5923</t>
  </si>
  <si>
    <t>14.05.2024/05.06.2024</t>
  </si>
  <si>
    <t>долг на 08 августа</t>
  </si>
  <si>
    <t>оплата</t>
  </si>
  <si>
    <t>долг на 25.10.2024</t>
  </si>
  <si>
    <t>смена собственника</t>
  </si>
  <si>
    <t>07.04/11.05/27.05.2024</t>
  </si>
  <si>
    <t>долг на 23.05.2025</t>
  </si>
  <si>
    <t xml:space="preserve">оплата </t>
  </si>
  <si>
    <t>членские взносы 2025-2026</t>
  </si>
  <si>
    <t>целевые взносы 2025-2026</t>
  </si>
  <si>
    <t>неизвестно от кого из ВТБ</t>
  </si>
  <si>
    <t>долг на 25/05/2025</t>
  </si>
  <si>
    <t>долг на 05/06/2025</t>
  </si>
  <si>
    <t>09.06.205</t>
  </si>
  <si>
    <t>долг на 11.06.2025</t>
  </si>
  <si>
    <t>долг на 01.07.2025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</si>
</sst>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2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sz val="11"/>
      <color indexed="8"/>
      <name val="Tahoma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3" xfId="0" applyBorder="1"/>
    <xf numFmtId="2" fontId="0" fillId="0" borderId="3" xfId="0" applyNumberFormat="1" applyBorder="1"/>
    <xf numFmtId="2" fontId="0" fillId="0" borderId="1" xfId="0" applyNumberFormat="1" applyBorder="1"/>
    <xf numFmtId="14" fontId="0" fillId="0" borderId="1" xfId="0" applyNumberFormat="1" applyBorder="1"/>
    <xf numFmtId="0" fontId="0" fillId="0" borderId="4" xfId="0" applyBorder="1" applyAlignment="1">
      <alignment horizontal="center"/>
    </xf>
    <xf numFmtId="2" fontId="1" fillId="0" borderId="3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0" fillId="0" borderId="5" xfId="0" applyBorder="1" applyAlignment="1">
      <alignment horizontal="center"/>
    </xf>
    <xf numFmtId="2" fontId="0" fillId="0" borderId="5" xfId="0" applyNumberFormat="1" applyBorder="1"/>
    <xf numFmtId="0" fontId="0" fillId="0" borderId="6" xfId="0" applyBorder="1"/>
    <xf numFmtId="2" fontId="0" fillId="0" borderId="6" xfId="0" applyNumberFormat="1" applyBorder="1"/>
    <xf numFmtId="14" fontId="0" fillId="0" borderId="6" xfId="0" applyNumberFormat="1" applyBorder="1"/>
    <xf numFmtId="0" fontId="1" fillId="0" borderId="7" xfId="0" applyFont="1" applyBorder="1" applyAlignment="1">
      <alignment horizontal="center" vertical="top" wrapText="1"/>
    </xf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2" fontId="0" fillId="0" borderId="8" xfId="0" applyNumberFormat="1" applyBorder="1"/>
    <xf numFmtId="14" fontId="0" fillId="0" borderId="8" xfId="0" applyNumberFormat="1" applyBorder="1"/>
    <xf numFmtId="0" fontId="1" fillId="0" borderId="9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2" fontId="1" fillId="0" borderId="10" xfId="0" applyNumberFormat="1" applyFont="1" applyBorder="1" applyAlignment="1">
      <alignment horizontal="center" vertical="top" wrapText="1"/>
    </xf>
    <xf numFmtId="2" fontId="0" fillId="0" borderId="10" xfId="0" applyNumberFormat="1" applyBorder="1"/>
    <xf numFmtId="0" fontId="0" fillId="0" borderId="10" xfId="0" applyBorder="1"/>
    <xf numFmtId="14" fontId="0" fillId="0" borderId="10" xfId="0" applyNumberFormat="1" applyBorder="1"/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/>
    </xf>
    <xf numFmtId="0" fontId="0" fillId="0" borderId="5" xfId="0" applyBorder="1"/>
    <xf numFmtId="0" fontId="0" fillId="0" borderId="13" xfId="0" applyBorder="1"/>
    <xf numFmtId="14" fontId="0" fillId="0" borderId="14" xfId="0" applyNumberFormat="1" applyBorder="1"/>
    <xf numFmtId="0" fontId="0" fillId="0" borderId="14" xfId="0" applyBorder="1"/>
    <xf numFmtId="0" fontId="0" fillId="0" borderId="11" xfId="0" applyBorder="1"/>
    <xf numFmtId="0" fontId="0" fillId="0" borderId="15" xfId="0" applyBorder="1"/>
    <xf numFmtId="14" fontId="0" fillId="0" borderId="16" xfId="0" applyNumberFormat="1" applyBorder="1"/>
    <xf numFmtId="0" fontId="0" fillId="0" borderId="16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0" borderId="13" xfId="0" applyNumberFormat="1" applyBorder="1"/>
    <xf numFmtId="0" fontId="1" fillId="0" borderId="17" xfId="0" applyFont="1" applyBorder="1" applyAlignment="1">
      <alignment horizontal="center" vertical="top" wrapText="1"/>
    </xf>
    <xf numFmtId="2" fontId="1" fillId="0" borderId="18" xfId="0" applyNumberFormat="1" applyFont="1" applyBorder="1" applyAlignment="1">
      <alignment horizontal="center" vertical="top" wrapText="1"/>
    </xf>
    <xf numFmtId="0" fontId="2" fillId="0" borderId="19" xfId="0" applyFont="1" applyBorder="1" applyAlignment="1">
      <alignment wrapText="1"/>
    </xf>
    <xf numFmtId="0" fontId="3" fillId="0" borderId="19" xfId="0" applyFont="1" applyBorder="1" applyAlignment="1">
      <alignment wrapText="1"/>
    </xf>
    <xf numFmtId="0" fontId="4" fillId="0" borderId="19" xfId="0" applyFont="1" applyBorder="1" applyAlignment="1">
      <alignment horizontal="center" wrapText="1"/>
    </xf>
    <xf numFmtId="0" fontId="5" fillId="0" borderId="19" xfId="0" applyFont="1" applyBorder="1" applyAlignment="1">
      <alignment wrapText="1"/>
    </xf>
    <xf numFmtId="0" fontId="0" fillId="0" borderId="19" xfId="0" applyBorder="1" applyAlignment="1">
      <alignment wrapText="1"/>
    </xf>
    <xf numFmtId="0" fontId="6" fillId="2" borderId="19" xfId="0" applyFont="1" applyFill="1" applyBorder="1" applyAlignment="1">
      <alignment wrapText="1"/>
    </xf>
    <xf numFmtId="2" fontId="0" fillId="0" borderId="0" xfId="0" applyNumberFormat="1"/>
    <xf numFmtId="0" fontId="6" fillId="0" borderId="19" xfId="0" applyFont="1" applyBorder="1" applyAlignment="1">
      <alignment wrapText="1"/>
    </xf>
    <xf numFmtId="2" fontId="1" fillId="0" borderId="20" xfId="0" applyNumberFormat="1" applyFont="1" applyBorder="1"/>
    <xf numFmtId="0" fontId="1" fillId="0" borderId="21" xfId="0" applyFont="1" applyBorder="1"/>
    <xf numFmtId="0" fontId="1" fillId="0" borderId="22" xfId="0" applyFont="1" applyBorder="1"/>
    <xf numFmtId="2" fontId="1" fillId="0" borderId="23" xfId="0" applyNumberFormat="1" applyFont="1" applyBorder="1"/>
    <xf numFmtId="0" fontId="1" fillId="0" borderId="20" xfId="0" applyFont="1" applyBorder="1"/>
    <xf numFmtId="2" fontId="1" fillId="0" borderId="22" xfId="0" applyNumberFormat="1" applyFont="1" applyBorder="1"/>
    <xf numFmtId="2" fontId="1" fillId="0" borderId="21" xfId="0" applyNumberFormat="1" applyFont="1" applyBorder="1"/>
    <xf numFmtId="2" fontId="1" fillId="0" borderId="6" xfId="0" applyNumberFormat="1" applyFont="1" applyBorder="1"/>
    <xf numFmtId="2" fontId="1" fillId="0" borderId="24" xfId="0" applyNumberFormat="1" applyFont="1" applyBorder="1"/>
    <xf numFmtId="2" fontId="1" fillId="2" borderId="25" xfId="0" applyNumberFormat="1" applyFont="1" applyFill="1" applyBorder="1"/>
    <xf numFmtId="0" fontId="1" fillId="2" borderId="26" xfId="0" applyFont="1" applyFill="1" applyBorder="1"/>
    <xf numFmtId="0" fontId="1" fillId="2" borderId="27" xfId="0" applyFont="1" applyFill="1" applyBorder="1"/>
    <xf numFmtId="2" fontId="1" fillId="2" borderId="17" xfId="0" applyNumberFormat="1" applyFont="1" applyFill="1" applyBorder="1"/>
    <xf numFmtId="2" fontId="1" fillId="2" borderId="27" xfId="0" applyNumberFormat="1" applyFont="1" applyFill="1" applyBorder="1"/>
    <xf numFmtId="0" fontId="1" fillId="2" borderId="25" xfId="0" applyFont="1" applyFill="1" applyBorder="1"/>
    <xf numFmtId="2" fontId="1" fillId="2" borderId="26" xfId="0" applyNumberFormat="1" applyFont="1" applyFill="1" applyBorder="1"/>
    <xf numFmtId="0" fontId="6" fillId="2" borderId="2" xfId="0" applyFont="1" applyFill="1" applyBorder="1" applyAlignment="1">
      <alignment wrapText="1"/>
    </xf>
    <xf numFmtId="2" fontId="1" fillId="2" borderId="1" xfId="0" applyNumberFormat="1" applyFont="1" applyFill="1" applyBorder="1"/>
    <xf numFmtId="0" fontId="1" fillId="2" borderId="1" xfId="0" applyFont="1" applyFill="1" applyBorder="1"/>
    <xf numFmtId="0" fontId="6" fillId="0" borderId="2" xfId="0" applyFont="1" applyFill="1" applyBorder="1" applyAlignment="1">
      <alignment wrapText="1"/>
    </xf>
    <xf numFmtId="2" fontId="1" fillId="0" borderId="1" xfId="0" applyNumberFormat="1" applyFont="1" applyFill="1" applyBorder="1"/>
    <xf numFmtId="2" fontId="0" fillId="0" borderId="0" xfId="0" applyNumberFormat="1" applyFill="1"/>
    <xf numFmtId="0" fontId="0" fillId="0" borderId="0" xfId="0" applyFill="1"/>
    <xf numFmtId="14" fontId="0" fillId="0" borderId="0" xfId="0" applyNumberFormat="1"/>
    <xf numFmtId="0" fontId="2" fillId="0" borderId="1" xfId="0" applyFont="1" applyFill="1" applyBorder="1" applyAlignment="1">
      <alignment wrapText="1"/>
    </xf>
    <xf numFmtId="0" fontId="1" fillId="0" borderId="1" xfId="0" applyFont="1" applyBorder="1"/>
    <xf numFmtId="14" fontId="1" fillId="0" borderId="1" xfId="0" applyNumberFormat="1" applyFont="1" applyBorder="1"/>
    <xf numFmtId="0" fontId="0" fillId="0" borderId="0" xfId="0" applyAlignment="1">
      <alignment wrapText="1"/>
    </xf>
    <xf numFmtId="0" fontId="0" fillId="2" borderId="1" xfId="0" applyFill="1" applyBorder="1"/>
    <xf numFmtId="2" fontId="0" fillId="2" borderId="1" xfId="0" applyNumberFormat="1" applyFill="1" applyBorder="1"/>
    <xf numFmtId="0" fontId="6" fillId="2" borderId="1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2" fontId="6" fillId="3" borderId="1" xfId="0" applyNumberFormat="1" applyFont="1" applyFill="1" applyBorder="1" applyAlignment="1">
      <alignment wrapText="1"/>
    </xf>
    <xf numFmtId="0" fontId="10" fillId="0" borderId="0" xfId="0" applyFont="1"/>
    <xf numFmtId="2" fontId="11" fillId="0" borderId="1" xfId="0" applyNumberFormat="1" applyFont="1" applyBorder="1"/>
    <xf numFmtId="14" fontId="11" fillId="0" borderId="1" xfId="0" applyNumberFormat="1" applyFont="1" applyBorder="1"/>
    <xf numFmtId="0" fontId="1" fillId="0" borderId="28" xfId="0" applyFont="1" applyBorder="1" applyAlignment="1">
      <alignment vertical="top" wrapText="1"/>
    </xf>
    <xf numFmtId="0" fontId="1" fillId="0" borderId="29" xfId="0" applyFont="1" applyBorder="1" applyAlignment="1">
      <alignment vertical="top" wrapText="1"/>
    </xf>
    <xf numFmtId="2" fontId="1" fillId="0" borderId="5" xfId="0" applyNumberFormat="1" applyFont="1" applyBorder="1" applyAlignment="1">
      <alignment horizontal="center" vertical="top" wrapText="1"/>
    </xf>
    <xf numFmtId="2" fontId="1" fillId="0" borderId="7" xfId="0" applyNumberFormat="1" applyFont="1" applyBorder="1" applyAlignment="1">
      <alignment horizontal="center" vertical="top" wrapText="1"/>
    </xf>
    <xf numFmtId="0" fontId="1" fillId="0" borderId="30" xfId="0" applyFont="1" applyBorder="1" applyAlignment="1">
      <alignment vertical="top" wrapText="1"/>
    </xf>
    <xf numFmtId="2" fontId="1" fillId="0" borderId="13" xfId="0" applyNumberFormat="1" applyFont="1" applyBorder="1" applyAlignment="1">
      <alignment horizontal="center" vertical="top" wrapText="1"/>
    </xf>
    <xf numFmtId="2" fontId="1" fillId="0" borderId="31" xfId="0" applyNumberFormat="1" applyFont="1" applyBorder="1" applyAlignment="1">
      <alignment horizontal="center" vertical="top" wrapText="1"/>
    </xf>
    <xf numFmtId="2" fontId="1" fillId="0" borderId="15" xfId="0" applyNumberFormat="1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7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1"/>
  <sheetViews>
    <sheetView tabSelected="1" workbookViewId="0">
      <selection activeCell="I6" sqref="I6"/>
    </sheetView>
  </sheetViews>
  <sheetFormatPr defaultRowHeight="15" x14ac:dyDescent="0.25"/>
  <cols>
    <col min="1" max="1" width="10.5703125" bestFit="1" customWidth="1"/>
    <col min="2" max="2" width="14" bestFit="1" customWidth="1"/>
    <col min="3" max="3" width="9" bestFit="1" customWidth="1"/>
    <col min="4" max="4" width="9.28515625" customWidth="1"/>
    <col min="5" max="13" width="12.140625" customWidth="1"/>
    <col min="14" max="14" width="12" customWidth="1"/>
    <col min="15" max="21" width="12.140625" customWidth="1"/>
    <col min="22" max="22" width="12" style="77" customWidth="1"/>
    <col min="23" max="23" width="0.140625" customWidth="1"/>
    <col min="24" max="25" width="12.140625" customWidth="1"/>
    <col min="26" max="26" width="11.140625" customWidth="1"/>
    <col min="27" max="27" width="8.5703125" bestFit="1" customWidth="1"/>
    <col min="28" max="28" width="10.140625" bestFit="1" customWidth="1"/>
    <col min="29" max="29" width="8.5703125" bestFit="1" customWidth="1"/>
    <col min="30" max="30" width="10.140625" bestFit="1" customWidth="1"/>
    <col min="31" max="31" width="15" style="88" bestFit="1" customWidth="1"/>
    <col min="32" max="32" width="8.5703125" bestFit="1" customWidth="1"/>
    <col min="33" max="33" width="6" bestFit="1" customWidth="1"/>
  </cols>
  <sheetData>
    <row r="1" spans="1:33" ht="60" customHeight="1" thickBot="1" x14ac:dyDescent="0.3">
      <c r="A1" s="47" t="s">
        <v>0</v>
      </c>
      <c r="B1" s="48" t="s">
        <v>1</v>
      </c>
      <c r="C1" s="49" t="s">
        <v>2</v>
      </c>
      <c r="D1" s="50" t="s">
        <v>3</v>
      </c>
      <c r="E1" s="47" t="s">
        <v>4</v>
      </c>
      <c r="F1" s="47" t="s">
        <v>5</v>
      </c>
      <c r="G1" s="47" t="s">
        <v>6</v>
      </c>
      <c r="H1" s="47" t="s">
        <v>7</v>
      </c>
      <c r="I1" s="51" t="s">
        <v>19</v>
      </c>
      <c r="J1" s="47" t="s">
        <v>20</v>
      </c>
      <c r="K1" s="47" t="s">
        <v>6</v>
      </c>
      <c r="L1" s="47" t="s">
        <v>20</v>
      </c>
      <c r="M1" s="47" t="s">
        <v>6</v>
      </c>
      <c r="N1" s="54" t="s">
        <v>21</v>
      </c>
      <c r="O1" s="47" t="s">
        <v>20</v>
      </c>
      <c r="P1" s="47" t="s">
        <v>6</v>
      </c>
      <c r="Q1" s="47" t="s">
        <v>20</v>
      </c>
      <c r="R1" s="47" t="s">
        <v>6</v>
      </c>
      <c r="S1" s="47" t="s">
        <v>20</v>
      </c>
      <c r="T1" s="47" t="s">
        <v>6</v>
      </c>
      <c r="U1" s="52" t="s">
        <v>24</v>
      </c>
      <c r="V1" s="74" t="s">
        <v>26</v>
      </c>
      <c r="W1" s="71" t="s">
        <v>29</v>
      </c>
      <c r="X1" s="79" t="s">
        <v>20</v>
      </c>
      <c r="Y1" s="79" t="s">
        <v>6</v>
      </c>
      <c r="Z1" s="85" t="s">
        <v>30</v>
      </c>
      <c r="AA1" s="79" t="s">
        <v>25</v>
      </c>
      <c r="AB1" s="79" t="s">
        <v>6</v>
      </c>
      <c r="AC1" s="79" t="s">
        <v>20</v>
      </c>
      <c r="AD1" s="79" t="s">
        <v>6</v>
      </c>
      <c r="AE1" s="86" t="s">
        <v>33</v>
      </c>
      <c r="AF1" s="79" t="s">
        <v>20</v>
      </c>
      <c r="AG1" s="79" t="s">
        <v>6</v>
      </c>
    </row>
    <row r="2" spans="1:33" ht="15.75" x14ac:dyDescent="0.25">
      <c r="A2" s="91">
        <v>1</v>
      </c>
      <c r="B2" s="12">
        <v>1</v>
      </c>
      <c r="C2" s="13">
        <v>13327.78</v>
      </c>
      <c r="D2" s="96">
        <v>18686.69810656337</v>
      </c>
      <c r="E2" s="14">
        <f>D2+C2</f>
        <v>32014.478106563372</v>
      </c>
      <c r="F2" s="15"/>
      <c r="G2" s="15"/>
      <c r="H2" s="15"/>
      <c r="I2" s="15">
        <v>32014.48</v>
      </c>
      <c r="J2" s="16"/>
      <c r="K2" s="17"/>
      <c r="L2" s="16"/>
      <c r="M2" s="17"/>
      <c r="N2" s="55">
        <f>SUM(I2-J2-J3-J4)</f>
        <v>32014.48</v>
      </c>
      <c r="O2" s="16"/>
      <c r="P2" s="17"/>
      <c r="Q2" s="16">
        <v>5204.95</v>
      </c>
      <c r="R2" s="17">
        <v>45761</v>
      </c>
      <c r="S2" s="16"/>
      <c r="T2" s="17"/>
      <c r="U2" s="64">
        <f>SUM(N2-O2-O3-O4-Q2-Q3-Q4)</f>
        <v>26809.53</v>
      </c>
      <c r="V2" s="75">
        <v>32135.54</v>
      </c>
      <c r="W2" s="72">
        <f>SUM(U2+V2)</f>
        <v>58945.07</v>
      </c>
      <c r="X2" s="1"/>
      <c r="Y2" s="1"/>
      <c r="Z2" s="84">
        <f>SUM(W2-X2)</f>
        <v>58945.07</v>
      </c>
      <c r="AA2" s="1"/>
      <c r="AB2" s="1"/>
      <c r="AC2" s="8"/>
      <c r="AD2" s="1"/>
      <c r="AE2" s="87">
        <f>SUM(Z2-AA2-AC2)</f>
        <v>58945.07</v>
      </c>
      <c r="AF2" s="1"/>
      <c r="AG2" s="1"/>
    </row>
    <row r="3" spans="1:33" ht="15.75" x14ac:dyDescent="0.25">
      <c r="A3" s="95"/>
      <c r="B3" s="2">
        <v>19</v>
      </c>
      <c r="C3" s="3"/>
      <c r="D3" s="97"/>
      <c r="E3" s="4"/>
      <c r="F3" s="1"/>
      <c r="G3" s="1"/>
      <c r="H3" s="1"/>
      <c r="I3" s="1"/>
      <c r="J3" s="8"/>
      <c r="K3" s="9"/>
      <c r="L3" s="8"/>
      <c r="M3" s="9"/>
      <c r="N3" s="56"/>
      <c r="O3" s="8"/>
      <c r="P3" s="9"/>
      <c r="Q3" s="8"/>
      <c r="R3" s="9"/>
      <c r="S3" s="8"/>
      <c r="T3" s="9"/>
      <c r="U3" s="65"/>
      <c r="V3" s="75"/>
      <c r="W3" s="72"/>
      <c r="X3" s="1"/>
      <c r="Y3" s="1"/>
      <c r="Z3" s="83"/>
      <c r="AA3" s="1"/>
      <c r="AB3" s="1"/>
      <c r="AC3" s="8"/>
      <c r="AD3" s="1"/>
      <c r="AE3" s="86"/>
      <c r="AF3" s="1"/>
      <c r="AG3" s="1"/>
    </row>
    <row r="4" spans="1:33" ht="16.5" thickBot="1" x14ac:dyDescent="0.3">
      <c r="A4" s="92"/>
      <c r="B4" s="18">
        <v>20</v>
      </c>
      <c r="C4" s="19"/>
      <c r="D4" s="98"/>
      <c r="E4" s="20"/>
      <c r="F4" s="21"/>
      <c r="G4" s="21"/>
      <c r="H4" s="21"/>
      <c r="I4" s="21"/>
      <c r="J4" s="22"/>
      <c r="K4" s="23"/>
      <c r="L4" s="22"/>
      <c r="M4" s="23"/>
      <c r="N4" s="57"/>
      <c r="O4" s="22"/>
      <c r="P4" s="23"/>
      <c r="Q4" s="22"/>
      <c r="R4" s="23"/>
      <c r="S4" s="22"/>
      <c r="T4" s="23"/>
      <c r="U4" s="66"/>
      <c r="V4" s="75"/>
      <c r="W4" s="72"/>
      <c r="X4" s="1"/>
      <c r="Y4" s="1"/>
      <c r="Z4" s="83"/>
      <c r="AA4" s="1"/>
      <c r="AB4" s="1"/>
      <c r="AC4" s="8"/>
      <c r="AD4" s="1"/>
      <c r="AE4" s="86"/>
      <c r="AF4" s="1"/>
      <c r="AG4" s="1"/>
    </row>
    <row r="5" spans="1:33" ht="16.5" thickBot="1" x14ac:dyDescent="0.3">
      <c r="A5" s="24">
        <v>2</v>
      </c>
      <c r="B5" s="25">
        <v>2</v>
      </c>
      <c r="C5" s="26">
        <v>2636.08</v>
      </c>
      <c r="D5" s="27">
        <v>13158.968334371699</v>
      </c>
      <c r="E5" s="28">
        <f>D5+C5</f>
        <v>15795.048334371699</v>
      </c>
      <c r="F5" s="29"/>
      <c r="G5" s="29"/>
      <c r="H5" s="29"/>
      <c r="I5" s="28">
        <v>15795.05</v>
      </c>
      <c r="J5" s="28">
        <v>5000</v>
      </c>
      <c r="K5" s="30">
        <v>45537</v>
      </c>
      <c r="L5" s="28"/>
      <c r="M5" s="30"/>
      <c r="N5" s="58">
        <f>SUM(I5-J5)</f>
        <v>10795.05</v>
      </c>
      <c r="O5" s="28">
        <v>8000</v>
      </c>
      <c r="P5" s="30">
        <v>45610</v>
      </c>
      <c r="Q5" s="28">
        <v>2795.05</v>
      </c>
      <c r="R5" s="30">
        <v>45761</v>
      </c>
      <c r="S5" s="28"/>
      <c r="T5" s="30"/>
      <c r="U5" s="67">
        <f>SUM(N5-O5-Q5)</f>
        <v>-9.0949470177292824E-13</v>
      </c>
      <c r="V5" s="75">
        <v>26000.5</v>
      </c>
      <c r="W5" s="72">
        <f>SUM(U5+V5)</f>
        <v>26000.5</v>
      </c>
      <c r="X5" s="1"/>
      <c r="Y5" s="1"/>
      <c r="Z5" s="84">
        <f>SUM(W5-X5)</f>
        <v>26000.5</v>
      </c>
      <c r="AA5" s="8"/>
      <c r="AB5" s="1"/>
      <c r="AC5" s="8"/>
      <c r="AD5" s="1"/>
      <c r="AE5" s="87">
        <f t="shared" ref="AE5:AE11" si="0">SUM(Z5-AA5-AC5)</f>
        <v>26000.5</v>
      </c>
      <c r="AF5" s="1"/>
      <c r="AG5" s="1"/>
    </row>
    <row r="6" spans="1:33" ht="16.5" thickBot="1" x14ac:dyDescent="0.3">
      <c r="A6" s="24">
        <v>3</v>
      </c>
      <c r="B6" s="25">
        <v>3</v>
      </c>
      <c r="C6" s="26">
        <v>18210.14</v>
      </c>
      <c r="D6" s="27">
        <v>13158.968334371699</v>
      </c>
      <c r="E6" s="28">
        <f>D6+C6</f>
        <v>31369.108334371696</v>
      </c>
      <c r="F6" s="29"/>
      <c r="G6" s="29"/>
      <c r="H6" s="29"/>
      <c r="I6" s="28">
        <v>31369.11</v>
      </c>
      <c r="J6" s="28"/>
      <c r="K6" s="30"/>
      <c r="L6" s="28">
        <v>5000</v>
      </c>
      <c r="M6" s="30">
        <v>45584</v>
      </c>
      <c r="N6" s="58">
        <f>SUM(I6-L6)</f>
        <v>26369.11</v>
      </c>
      <c r="O6" s="28"/>
      <c r="P6" s="30"/>
      <c r="Q6" s="28"/>
      <c r="R6" s="30"/>
      <c r="S6" s="28"/>
      <c r="T6" s="30"/>
      <c r="U6" s="67">
        <f>SUM(N6)</f>
        <v>26369.11</v>
      </c>
      <c r="V6" s="75">
        <v>26000.5</v>
      </c>
      <c r="W6" s="72">
        <f t="shared" ref="W6:W13" si="1">SUM(U6+V6)</f>
        <v>52369.61</v>
      </c>
      <c r="X6" s="1"/>
      <c r="Y6" s="1"/>
      <c r="Z6" s="84">
        <f t="shared" ref="Z6:Z13" si="2">SUM(W6-X6)</f>
        <v>52369.61</v>
      </c>
      <c r="AA6" s="8"/>
      <c r="AB6" s="1"/>
      <c r="AC6" s="8">
        <v>6000</v>
      </c>
      <c r="AD6" s="9">
        <v>45836</v>
      </c>
      <c r="AE6" s="87">
        <f t="shared" si="0"/>
        <v>46369.61</v>
      </c>
      <c r="AF6" s="1"/>
      <c r="AG6" s="1"/>
    </row>
    <row r="7" spans="1:33" ht="16.5" thickBot="1" x14ac:dyDescent="0.3">
      <c r="A7" s="24">
        <v>4</v>
      </c>
      <c r="B7" s="25">
        <v>4</v>
      </c>
      <c r="C7" s="26">
        <v>-363.92</v>
      </c>
      <c r="D7" s="27">
        <v>13158.968334371699</v>
      </c>
      <c r="E7" s="29">
        <v>12795.05</v>
      </c>
      <c r="F7" s="29"/>
      <c r="G7" s="29"/>
      <c r="H7" s="29"/>
      <c r="I7" s="29">
        <v>12795.05</v>
      </c>
      <c r="J7" s="28">
        <v>10000</v>
      </c>
      <c r="K7" s="30">
        <v>45520</v>
      </c>
      <c r="L7" s="28">
        <v>3200</v>
      </c>
      <c r="M7" s="30">
        <v>45584</v>
      </c>
      <c r="N7" s="58">
        <f>SUM(I7-J7-L7)</f>
        <v>-404.95000000000073</v>
      </c>
      <c r="O7" s="28"/>
      <c r="P7" s="30"/>
      <c r="Q7" s="28"/>
      <c r="R7" s="30"/>
      <c r="S7" s="28"/>
      <c r="T7" s="30"/>
      <c r="U7" s="67">
        <f>SUM(N7)</f>
        <v>-404.95000000000073</v>
      </c>
      <c r="V7" s="75">
        <v>26000.5</v>
      </c>
      <c r="W7" s="72">
        <f t="shared" si="1"/>
        <v>25595.55</v>
      </c>
      <c r="X7" s="1"/>
      <c r="Y7" s="1"/>
      <c r="Z7" s="84">
        <f t="shared" si="2"/>
        <v>25595.55</v>
      </c>
      <c r="AA7" s="8">
        <v>5000</v>
      </c>
      <c r="AB7" s="9">
        <v>45815</v>
      </c>
      <c r="AC7" s="8">
        <v>6000</v>
      </c>
      <c r="AD7" s="9">
        <v>45836</v>
      </c>
      <c r="AE7" s="87">
        <f t="shared" si="0"/>
        <v>14595.55</v>
      </c>
      <c r="AF7" s="1"/>
      <c r="AG7" s="1"/>
    </row>
    <row r="8" spans="1:33" ht="16.5" thickBot="1" x14ac:dyDescent="0.3">
      <c r="A8" s="24">
        <v>5</v>
      </c>
      <c r="B8" s="25">
        <v>5</v>
      </c>
      <c r="C8" s="26">
        <v>17636.080000000002</v>
      </c>
      <c r="D8" s="27">
        <v>13158.968334371699</v>
      </c>
      <c r="E8" s="28">
        <f t="shared" ref="E8:E13" si="3">D8+C8</f>
        <v>30795.048334371699</v>
      </c>
      <c r="F8" s="29">
        <v>17636.080000000002</v>
      </c>
      <c r="G8" s="30">
        <v>45181</v>
      </c>
      <c r="H8" s="29"/>
      <c r="I8" s="28">
        <f>SUM(E8-F8)</f>
        <v>13158.968334371697</v>
      </c>
      <c r="J8" s="28"/>
      <c r="K8" s="29"/>
      <c r="L8" s="28"/>
      <c r="M8" s="29"/>
      <c r="N8" s="58">
        <f t="shared" ref="N8:N13" si="4">SUM(I8-J8)</f>
        <v>13158.968334371697</v>
      </c>
      <c r="O8" s="28">
        <v>13158.97</v>
      </c>
      <c r="P8" s="30">
        <v>45596</v>
      </c>
      <c r="Q8" s="28"/>
      <c r="R8" s="29"/>
      <c r="S8" s="28"/>
      <c r="T8" s="29"/>
      <c r="U8" s="67">
        <f>SUM(N8-O8)</f>
        <v>-1.6656283023621654E-3</v>
      </c>
      <c r="V8" s="75">
        <v>26000.5</v>
      </c>
      <c r="W8" s="72">
        <f t="shared" si="1"/>
        <v>26000.498334371696</v>
      </c>
      <c r="X8" s="1"/>
      <c r="Y8" s="1"/>
      <c r="Z8" s="84">
        <f t="shared" si="2"/>
        <v>26000.498334371696</v>
      </c>
      <c r="AA8" s="8"/>
      <c r="AB8" s="1"/>
      <c r="AC8" s="8"/>
      <c r="AD8" s="1"/>
      <c r="AE8" s="87">
        <f t="shared" si="0"/>
        <v>26000.498334371696</v>
      </c>
      <c r="AF8" s="1"/>
      <c r="AG8" s="1"/>
    </row>
    <row r="9" spans="1:33" ht="16.5" thickBot="1" x14ac:dyDescent="0.3">
      <c r="A9" s="24">
        <v>6</v>
      </c>
      <c r="B9" s="25">
        <v>6</v>
      </c>
      <c r="C9" s="26">
        <v>17636.080000000002</v>
      </c>
      <c r="D9" s="27">
        <v>13158.97</v>
      </c>
      <c r="E9" s="28">
        <f t="shared" si="3"/>
        <v>30795.050000000003</v>
      </c>
      <c r="F9" s="29"/>
      <c r="G9" s="29"/>
      <c r="H9" s="29"/>
      <c r="I9" s="28">
        <v>30795.05</v>
      </c>
      <c r="J9" s="28"/>
      <c r="K9" s="29"/>
      <c r="L9" s="28"/>
      <c r="M9" s="29"/>
      <c r="N9" s="58">
        <f t="shared" si="4"/>
        <v>30795.05</v>
      </c>
      <c r="O9" s="28"/>
      <c r="P9" s="29"/>
      <c r="Q9" s="28"/>
      <c r="R9" s="29"/>
      <c r="S9" s="28"/>
      <c r="T9" s="29"/>
      <c r="U9" s="67">
        <f>SUM(N9)</f>
        <v>30795.05</v>
      </c>
      <c r="V9" s="75">
        <v>26000.5</v>
      </c>
      <c r="W9" s="72">
        <f t="shared" si="1"/>
        <v>56795.55</v>
      </c>
      <c r="X9" s="1"/>
      <c r="Y9" s="1"/>
      <c r="Z9" s="84">
        <f t="shared" si="2"/>
        <v>56795.55</v>
      </c>
      <c r="AA9" s="8"/>
      <c r="AB9" s="1"/>
      <c r="AC9" s="8"/>
      <c r="AD9" s="1"/>
      <c r="AE9" s="87">
        <f t="shared" si="0"/>
        <v>56795.55</v>
      </c>
      <c r="AF9" s="1"/>
      <c r="AG9" s="1"/>
    </row>
    <row r="10" spans="1:33" ht="16.5" thickBot="1" x14ac:dyDescent="0.3">
      <c r="A10" s="24">
        <v>7</v>
      </c>
      <c r="B10" s="25">
        <v>7</v>
      </c>
      <c r="C10" s="26">
        <v>32101.31</v>
      </c>
      <c r="D10" s="27">
        <v>13158.968334371699</v>
      </c>
      <c r="E10" s="28">
        <f t="shared" si="3"/>
        <v>45260.278334371702</v>
      </c>
      <c r="F10" s="29"/>
      <c r="G10" s="29"/>
      <c r="H10" s="29"/>
      <c r="I10" s="28">
        <f>SUM(E10)</f>
        <v>45260.278334371702</v>
      </c>
      <c r="J10" s="28"/>
      <c r="K10" s="29"/>
      <c r="L10" s="28"/>
      <c r="M10" s="29"/>
      <c r="N10" s="58">
        <f>SUM(I10)</f>
        <v>45260.278334371702</v>
      </c>
      <c r="O10" s="28">
        <v>45260.28</v>
      </c>
      <c r="P10" s="30">
        <v>45777</v>
      </c>
      <c r="Q10" s="28"/>
      <c r="R10" s="29"/>
      <c r="S10" s="28"/>
      <c r="T10" s="29"/>
      <c r="U10" s="67">
        <f>SUM(N10-O10)</f>
        <v>-1.6656282969051972E-3</v>
      </c>
      <c r="V10" s="75">
        <v>26000.5</v>
      </c>
      <c r="W10" s="72">
        <f t="shared" si="1"/>
        <v>26000.498334371703</v>
      </c>
      <c r="X10" s="1"/>
      <c r="Y10" s="1"/>
      <c r="Z10" s="84">
        <f t="shared" si="2"/>
        <v>26000.498334371703</v>
      </c>
      <c r="AA10" s="8"/>
      <c r="AB10" s="1"/>
      <c r="AC10" s="8"/>
      <c r="AD10" s="1"/>
      <c r="AE10" s="87">
        <f t="shared" si="0"/>
        <v>26000.498334371703</v>
      </c>
      <c r="AF10" s="1"/>
      <c r="AG10" s="1"/>
    </row>
    <row r="11" spans="1:33" ht="16.5" thickBot="1" x14ac:dyDescent="0.3">
      <c r="A11" s="24">
        <v>8</v>
      </c>
      <c r="B11" s="25">
        <v>8</v>
      </c>
      <c r="C11" s="26">
        <v>12636.08</v>
      </c>
      <c r="D11" s="27">
        <v>13158.97</v>
      </c>
      <c r="E11" s="28">
        <f t="shared" si="3"/>
        <v>25795.05</v>
      </c>
      <c r="F11" s="29">
        <v>5000</v>
      </c>
      <c r="G11" s="30">
        <v>45439</v>
      </c>
      <c r="H11" s="29">
        <v>20795.05</v>
      </c>
      <c r="I11" s="29">
        <v>20795.05</v>
      </c>
      <c r="J11" s="28"/>
      <c r="K11" s="29"/>
      <c r="L11" s="28"/>
      <c r="M11" s="29"/>
      <c r="N11" s="58">
        <f t="shared" si="4"/>
        <v>20795.05</v>
      </c>
      <c r="O11" s="28">
        <v>1000</v>
      </c>
      <c r="P11" s="30">
        <v>45791</v>
      </c>
      <c r="Q11" s="28"/>
      <c r="R11" s="29"/>
      <c r="S11" s="28"/>
      <c r="T11" s="29"/>
      <c r="U11" s="67">
        <f>SUM(N11-O11)</f>
        <v>19795.05</v>
      </c>
      <c r="V11" s="75">
        <v>26000.5</v>
      </c>
      <c r="W11" s="72">
        <f t="shared" si="1"/>
        <v>45795.55</v>
      </c>
      <c r="X11" s="1"/>
      <c r="Y11" s="1"/>
      <c r="Z11" s="84">
        <f t="shared" si="2"/>
        <v>45795.55</v>
      </c>
      <c r="AA11" s="8">
        <v>1000</v>
      </c>
      <c r="AB11" s="9">
        <v>45818</v>
      </c>
      <c r="AC11" s="8"/>
      <c r="AD11" s="9"/>
      <c r="AE11" s="87">
        <f t="shared" si="0"/>
        <v>44795.55</v>
      </c>
      <c r="AF11" s="1"/>
      <c r="AG11" s="1"/>
    </row>
    <row r="12" spans="1:33" ht="16.5" thickBot="1" x14ac:dyDescent="0.3">
      <c r="A12" s="24">
        <v>9</v>
      </c>
      <c r="B12" s="25">
        <v>9</v>
      </c>
      <c r="C12" s="26">
        <v>14827.78</v>
      </c>
      <c r="D12" s="27">
        <v>13619.612482054337</v>
      </c>
      <c r="E12" s="28">
        <f t="shared" si="3"/>
        <v>28447.39248205434</v>
      </c>
      <c r="F12" s="29"/>
      <c r="G12" s="29"/>
      <c r="H12" s="29"/>
      <c r="I12" s="29">
        <v>28447.39</v>
      </c>
      <c r="J12" s="28"/>
      <c r="K12" s="29"/>
      <c r="L12" s="28"/>
      <c r="M12" s="29"/>
      <c r="N12" s="58">
        <f t="shared" si="4"/>
        <v>28447.39</v>
      </c>
      <c r="O12" s="28">
        <v>1000</v>
      </c>
      <c r="P12" s="30">
        <v>45791</v>
      </c>
      <c r="Q12" s="28"/>
      <c r="R12" s="29"/>
      <c r="S12" s="28"/>
      <c r="T12" s="29"/>
      <c r="U12" s="67">
        <f>SUM(N12-O12)</f>
        <v>27447.39</v>
      </c>
      <c r="V12" s="75">
        <v>26511.75</v>
      </c>
      <c r="W12" s="72">
        <f t="shared" si="1"/>
        <v>53959.14</v>
      </c>
      <c r="X12" s="1"/>
      <c r="Y12" s="1"/>
      <c r="Z12" s="84">
        <f t="shared" si="2"/>
        <v>53959.14</v>
      </c>
      <c r="AA12" s="8"/>
      <c r="AB12" s="1"/>
      <c r="AC12" s="8"/>
      <c r="AD12" s="1"/>
      <c r="AE12" s="87">
        <f t="shared" ref="AE12:AE13" si="5">SUM(Z12-AA12-AC12)</f>
        <v>53959.14</v>
      </c>
      <c r="AF12" s="1"/>
      <c r="AG12" s="1"/>
    </row>
    <row r="13" spans="1:33" ht="15.75" x14ac:dyDescent="0.25">
      <c r="A13" s="91">
        <v>10</v>
      </c>
      <c r="B13" s="12" t="s">
        <v>8</v>
      </c>
      <c r="C13" s="31">
        <v>5947.62</v>
      </c>
      <c r="D13" s="96">
        <v>16389.89056532221</v>
      </c>
      <c r="E13" s="14">
        <f t="shared" si="3"/>
        <v>22337.510565322209</v>
      </c>
      <c r="F13" s="15"/>
      <c r="G13" s="15"/>
      <c r="H13" s="15"/>
      <c r="I13" s="15">
        <v>22337.51</v>
      </c>
      <c r="J13" s="16"/>
      <c r="K13" s="15"/>
      <c r="L13" s="16"/>
      <c r="M13" s="15"/>
      <c r="N13" s="55">
        <f t="shared" si="4"/>
        <v>22337.51</v>
      </c>
      <c r="O13" s="16">
        <v>22337.51</v>
      </c>
      <c r="P13" s="17">
        <v>45778</v>
      </c>
      <c r="Q13" s="16"/>
      <c r="R13" s="15"/>
      <c r="S13" s="16"/>
      <c r="T13" s="15"/>
      <c r="U13" s="64">
        <f>SUM(N13-O13)</f>
        <v>0</v>
      </c>
      <c r="V13" s="75">
        <v>29586.03</v>
      </c>
      <c r="W13" s="72">
        <f t="shared" si="1"/>
        <v>29586.03</v>
      </c>
      <c r="X13" s="1">
        <v>29586.03</v>
      </c>
      <c r="Y13" s="9">
        <v>45802</v>
      </c>
      <c r="Z13" s="84">
        <f t="shared" si="2"/>
        <v>0</v>
      </c>
      <c r="AA13" s="8"/>
      <c r="AB13" s="1"/>
      <c r="AC13" s="8"/>
      <c r="AD13" s="1"/>
      <c r="AE13" s="87">
        <f t="shared" si="5"/>
        <v>0</v>
      </c>
      <c r="AF13" s="1"/>
      <c r="AG13" s="1"/>
    </row>
    <row r="14" spans="1:33" ht="16.5" thickBot="1" x14ac:dyDescent="0.3">
      <c r="A14" s="92"/>
      <c r="B14" s="18">
        <v>10</v>
      </c>
      <c r="C14" s="32"/>
      <c r="D14" s="98"/>
      <c r="E14" s="20"/>
      <c r="F14" s="21"/>
      <c r="G14" s="21"/>
      <c r="H14" s="21"/>
      <c r="I14" s="21"/>
      <c r="J14" s="22"/>
      <c r="K14" s="21"/>
      <c r="L14" s="22"/>
      <c r="M14" s="21"/>
      <c r="N14" s="57"/>
      <c r="O14" s="22"/>
      <c r="P14" s="21"/>
      <c r="Q14" s="22"/>
      <c r="R14" s="21"/>
      <c r="S14" s="22"/>
      <c r="T14" s="21"/>
      <c r="U14" s="68"/>
      <c r="V14" s="75"/>
      <c r="W14" s="72"/>
      <c r="X14" s="1"/>
      <c r="Y14" s="1"/>
      <c r="Z14" s="83"/>
      <c r="AA14" s="8"/>
      <c r="AB14" s="1"/>
      <c r="AC14" s="8"/>
      <c r="AD14" s="1"/>
      <c r="AE14" s="86"/>
      <c r="AF14" s="1"/>
      <c r="AG14" s="1"/>
    </row>
    <row r="15" spans="1:33" ht="16.5" thickBot="1" x14ac:dyDescent="0.3">
      <c r="A15" s="24">
        <v>11</v>
      </c>
      <c r="B15" s="25">
        <v>11</v>
      </c>
      <c r="C15" s="26">
        <v>17636.080000000002</v>
      </c>
      <c r="D15" s="27">
        <v>13158.968334371699</v>
      </c>
      <c r="E15" s="28">
        <f>D15+C15</f>
        <v>30795.048334371699</v>
      </c>
      <c r="F15" s="29"/>
      <c r="G15" s="29"/>
      <c r="H15" s="29"/>
      <c r="I15" s="29">
        <v>30795.05</v>
      </c>
      <c r="J15" s="28"/>
      <c r="K15" s="29"/>
      <c r="L15" s="28"/>
      <c r="M15" s="29"/>
      <c r="N15" s="58">
        <f>SUM(I15-J15)</f>
        <v>30795.05</v>
      </c>
      <c r="O15" s="28"/>
      <c r="P15" s="29"/>
      <c r="Q15" s="28"/>
      <c r="R15" s="29"/>
      <c r="S15" s="28"/>
      <c r="T15" s="29"/>
      <c r="U15" s="67">
        <f>SUM(N15)</f>
        <v>30795.05</v>
      </c>
      <c r="V15" s="75">
        <v>26000.5</v>
      </c>
      <c r="W15" s="72">
        <f>SUM(U15+V15)</f>
        <v>56795.55</v>
      </c>
      <c r="X15" s="1"/>
      <c r="Y15" s="1"/>
      <c r="Z15" s="84">
        <f>SUM(W15-X15)</f>
        <v>56795.55</v>
      </c>
      <c r="AA15" s="8"/>
      <c r="AB15" s="1"/>
      <c r="AC15" s="8"/>
      <c r="AD15" s="1"/>
      <c r="AE15" s="87">
        <f>SUM(Z15-AA15-AC15)</f>
        <v>56795.55</v>
      </c>
      <c r="AF15" s="1"/>
      <c r="AG15" s="1"/>
    </row>
    <row r="16" spans="1:33" ht="16.5" thickBot="1" x14ac:dyDescent="0.3">
      <c r="A16" s="24">
        <v>12</v>
      </c>
      <c r="B16" s="25">
        <v>12</v>
      </c>
      <c r="C16" s="26">
        <v>17636.080000000002</v>
      </c>
      <c r="D16" s="27">
        <v>13158.968334371699</v>
      </c>
      <c r="E16" s="28">
        <f>D16+C16</f>
        <v>30795.048334371699</v>
      </c>
      <c r="F16" s="29"/>
      <c r="G16" s="29"/>
      <c r="H16" s="29"/>
      <c r="I16" s="29">
        <v>30795.05</v>
      </c>
      <c r="J16" s="28"/>
      <c r="K16" s="29"/>
      <c r="L16" s="28"/>
      <c r="M16" s="29"/>
      <c r="N16" s="58">
        <f>SUM(I16-J16)</f>
        <v>30795.05</v>
      </c>
      <c r="O16" s="28"/>
      <c r="P16" s="29"/>
      <c r="Q16" s="28"/>
      <c r="R16" s="29"/>
      <c r="S16" s="28"/>
      <c r="T16" s="29"/>
      <c r="U16" s="67">
        <f>SUM(N16)</f>
        <v>30795.05</v>
      </c>
      <c r="V16" s="75">
        <v>26000.5</v>
      </c>
      <c r="W16" s="72">
        <f>SUM(U16+V16)</f>
        <v>56795.55</v>
      </c>
      <c r="X16" s="1"/>
      <c r="Y16" s="1"/>
      <c r="Z16" s="84">
        <f>SUM(W16-X16)</f>
        <v>56795.55</v>
      </c>
      <c r="AA16" s="8"/>
      <c r="AB16" s="1"/>
      <c r="AC16" s="8"/>
      <c r="AD16" s="1"/>
      <c r="AE16" s="87">
        <f t="shared" ref="AE16:AE19" si="6">SUM(Z16-AA16-AC16)</f>
        <v>56795.55</v>
      </c>
      <c r="AF16" s="1"/>
      <c r="AG16" s="1"/>
    </row>
    <row r="17" spans="1:33" ht="16.5" thickBot="1" x14ac:dyDescent="0.3">
      <c r="A17" s="24">
        <v>13</v>
      </c>
      <c r="B17" s="25">
        <v>13</v>
      </c>
      <c r="C17" s="26">
        <v>-363.92</v>
      </c>
      <c r="D17" s="27">
        <v>13158.968334371699</v>
      </c>
      <c r="E17" s="29">
        <v>12795.05</v>
      </c>
      <c r="F17" s="29"/>
      <c r="G17" s="29"/>
      <c r="H17" s="29"/>
      <c r="I17" s="29">
        <v>12795.05</v>
      </c>
      <c r="J17" s="28"/>
      <c r="K17" s="29"/>
      <c r="L17" s="28"/>
      <c r="M17" s="29"/>
      <c r="N17" s="58">
        <f>SUM(I17-J17)</f>
        <v>12795.05</v>
      </c>
      <c r="O17" s="28">
        <v>15000</v>
      </c>
      <c r="P17" s="30">
        <v>45642</v>
      </c>
      <c r="Q17" s="28"/>
      <c r="R17" s="29"/>
      <c r="S17" s="28"/>
      <c r="T17" s="29"/>
      <c r="U17" s="67">
        <f>SUM(N17-O17)</f>
        <v>-2204.9500000000007</v>
      </c>
      <c r="V17" s="75">
        <v>26000.5</v>
      </c>
      <c r="W17" s="72">
        <f>SUM(U17+V17)</f>
        <v>23795.55</v>
      </c>
      <c r="X17" s="1"/>
      <c r="Y17" s="1"/>
      <c r="Z17" s="84">
        <f>SUM(W17-X17)</f>
        <v>23795.55</v>
      </c>
      <c r="AA17" s="8"/>
      <c r="AB17" s="1"/>
      <c r="AC17" s="8"/>
      <c r="AD17" s="1"/>
      <c r="AE17" s="87">
        <f t="shared" si="6"/>
        <v>23795.55</v>
      </c>
      <c r="AF17" s="1"/>
      <c r="AG17" s="1"/>
    </row>
    <row r="18" spans="1:33" ht="16.5" thickBot="1" x14ac:dyDescent="0.3">
      <c r="A18" s="24">
        <v>14</v>
      </c>
      <c r="B18" s="25">
        <v>14</v>
      </c>
      <c r="C18" s="26">
        <v>1136.08</v>
      </c>
      <c r="D18" s="27">
        <v>13158.968334371699</v>
      </c>
      <c r="E18" s="28">
        <f>D18+C18</f>
        <v>14295.048334371699</v>
      </c>
      <c r="F18" s="29"/>
      <c r="G18" s="29"/>
      <c r="H18" s="29"/>
      <c r="I18" s="29">
        <v>14295.05</v>
      </c>
      <c r="J18" s="28"/>
      <c r="K18" s="29"/>
      <c r="L18" s="28"/>
      <c r="M18" s="29"/>
      <c r="N18" s="58">
        <f>SUM(I18-J18)</f>
        <v>14295.05</v>
      </c>
      <c r="O18" s="28">
        <v>14300</v>
      </c>
      <c r="P18" s="30">
        <v>45643</v>
      </c>
      <c r="Q18" s="28"/>
      <c r="R18" s="29"/>
      <c r="S18" s="28"/>
      <c r="T18" s="29"/>
      <c r="U18" s="67">
        <f>SUM(N18-O18)</f>
        <v>-4.9500000000007276</v>
      </c>
      <c r="V18" s="75">
        <v>26000.5</v>
      </c>
      <c r="W18" s="72">
        <f>SUM(U18+V18)</f>
        <v>25995.55</v>
      </c>
      <c r="X18" s="1"/>
      <c r="Y18" s="1"/>
      <c r="Z18" s="84">
        <f>SUM(W18-X18)</f>
        <v>25995.55</v>
      </c>
      <c r="AA18" s="8"/>
      <c r="AB18" s="1"/>
      <c r="AC18" s="8"/>
      <c r="AD18" s="1"/>
      <c r="AE18" s="87">
        <f t="shared" si="6"/>
        <v>25995.55</v>
      </c>
      <c r="AF18" s="1"/>
      <c r="AG18" s="1"/>
    </row>
    <row r="19" spans="1:33" ht="15.75" x14ac:dyDescent="0.25">
      <c r="A19" s="91">
        <v>15</v>
      </c>
      <c r="B19" s="12">
        <v>15</v>
      </c>
      <c r="C19" s="31">
        <v>0</v>
      </c>
      <c r="D19" s="96">
        <v>15922.833220467533</v>
      </c>
      <c r="E19" s="33">
        <v>15922.83</v>
      </c>
      <c r="F19" s="15"/>
      <c r="G19" s="15"/>
      <c r="H19" s="15"/>
      <c r="I19" s="15">
        <v>15922.83</v>
      </c>
      <c r="J19" s="16"/>
      <c r="K19" s="15"/>
      <c r="L19" s="16"/>
      <c r="M19" s="15"/>
      <c r="N19" s="55">
        <f>SUM(I19-J19)</f>
        <v>15922.83</v>
      </c>
      <c r="O19" s="16">
        <v>15922.83</v>
      </c>
      <c r="P19" s="17">
        <v>45644</v>
      </c>
      <c r="Q19" s="16"/>
      <c r="R19" s="15"/>
      <c r="S19" s="16"/>
      <c r="T19" s="15"/>
      <c r="U19" s="64">
        <f>SUM(N19-O19)</f>
        <v>0</v>
      </c>
      <c r="V19" s="75">
        <v>29068.02</v>
      </c>
      <c r="W19" s="72">
        <f>SUM(U19+V19)</f>
        <v>29068.02</v>
      </c>
      <c r="X19" s="1"/>
      <c r="Y19" s="1"/>
      <c r="Z19" s="84">
        <f>SUM(W19-X19)</f>
        <v>29068.02</v>
      </c>
      <c r="AA19" s="8"/>
      <c r="AB19" s="1"/>
      <c r="AC19" s="8"/>
      <c r="AD19" s="1"/>
      <c r="AE19" s="87">
        <f t="shared" si="6"/>
        <v>29068.02</v>
      </c>
      <c r="AF19" s="1"/>
      <c r="AG19" s="1"/>
    </row>
    <row r="20" spans="1:33" ht="16.5" thickBot="1" x14ac:dyDescent="0.3">
      <c r="A20" s="92"/>
      <c r="B20" s="18">
        <v>16</v>
      </c>
      <c r="C20" s="32"/>
      <c r="D20" s="98"/>
      <c r="E20" s="20"/>
      <c r="F20" s="21"/>
      <c r="G20" s="21"/>
      <c r="H20" s="21"/>
      <c r="I20" s="21"/>
      <c r="J20" s="22"/>
      <c r="K20" s="21"/>
      <c r="L20" s="22"/>
      <c r="M20" s="21"/>
      <c r="N20" s="57"/>
      <c r="O20" s="22"/>
      <c r="P20" s="21"/>
      <c r="Q20" s="22"/>
      <c r="R20" s="21"/>
      <c r="S20" s="22"/>
      <c r="T20" s="21"/>
      <c r="U20" s="66"/>
      <c r="V20" s="75"/>
      <c r="W20" s="72"/>
      <c r="X20" s="1"/>
      <c r="Y20" s="1"/>
      <c r="Z20" s="83"/>
      <c r="AA20" s="8"/>
      <c r="AB20" s="1"/>
      <c r="AC20" s="8"/>
      <c r="AD20" s="1"/>
      <c r="AE20" s="86"/>
      <c r="AF20" s="1"/>
      <c r="AG20" s="1"/>
    </row>
    <row r="21" spans="1:33" ht="15.75" x14ac:dyDescent="0.25">
      <c r="A21" s="91">
        <v>16</v>
      </c>
      <c r="B21" s="12">
        <v>17</v>
      </c>
      <c r="C21" s="31">
        <v>0</v>
      </c>
      <c r="D21" s="96">
        <v>15941.25898637484</v>
      </c>
      <c r="E21" s="34">
        <v>15941.26</v>
      </c>
      <c r="F21" s="34">
        <v>5941.26</v>
      </c>
      <c r="G21" s="35">
        <v>45456</v>
      </c>
      <c r="H21" s="36"/>
      <c r="I21" s="37"/>
      <c r="J21" s="16"/>
      <c r="K21" s="15"/>
      <c r="L21" s="16"/>
      <c r="M21" s="15"/>
      <c r="N21" s="59"/>
      <c r="O21" s="16"/>
      <c r="P21" s="15"/>
      <c r="Q21" s="16"/>
      <c r="R21" s="15"/>
      <c r="S21" s="16"/>
      <c r="T21" s="15"/>
      <c r="U21" s="69"/>
      <c r="V21" s="75"/>
      <c r="W21" s="72"/>
      <c r="X21" s="1"/>
      <c r="Y21" s="1"/>
      <c r="Z21" s="83"/>
      <c r="AA21" s="8"/>
      <c r="AB21" s="1"/>
      <c r="AC21" s="8"/>
      <c r="AD21" s="1"/>
      <c r="AE21" s="86"/>
      <c r="AF21" s="1"/>
      <c r="AG21" s="1"/>
    </row>
    <row r="22" spans="1:33" ht="16.5" thickBot="1" x14ac:dyDescent="0.3">
      <c r="A22" s="92"/>
      <c r="B22" s="18">
        <v>18</v>
      </c>
      <c r="C22" s="32"/>
      <c r="D22" s="98"/>
      <c r="E22" s="38"/>
      <c r="F22" s="38">
        <v>5000</v>
      </c>
      <c r="G22" s="39">
        <v>45481</v>
      </c>
      <c r="H22" s="40">
        <v>5000</v>
      </c>
      <c r="I22" s="41">
        <v>5000</v>
      </c>
      <c r="J22" s="22">
        <v>5000</v>
      </c>
      <c r="K22" s="23">
        <v>45513</v>
      </c>
      <c r="L22" s="22"/>
      <c r="M22" s="23"/>
      <c r="N22" s="60">
        <f>SUM(I22-J22)</f>
        <v>0</v>
      </c>
      <c r="O22" s="22"/>
      <c r="P22" s="23"/>
      <c r="Q22" s="22"/>
      <c r="R22" s="23"/>
      <c r="S22" s="22"/>
      <c r="T22" s="23"/>
      <c r="U22" s="68">
        <f>SUM(N22)</f>
        <v>0</v>
      </c>
      <c r="V22" s="75">
        <v>29088.47</v>
      </c>
      <c r="W22" s="72">
        <f>SUM(U22+V22)</f>
        <v>29088.47</v>
      </c>
      <c r="X22" s="1"/>
      <c r="Y22" s="1"/>
      <c r="Z22" s="84">
        <f>SUM(W22-X22)</f>
        <v>29088.47</v>
      </c>
      <c r="AA22" s="8">
        <v>9088.4699999999993</v>
      </c>
      <c r="AB22" s="1"/>
      <c r="AC22" s="8"/>
      <c r="AD22" s="1"/>
      <c r="AE22" s="87">
        <f>SUM(Z22-AA22-AC22)</f>
        <v>20000</v>
      </c>
      <c r="AF22" s="1"/>
      <c r="AG22" s="1"/>
    </row>
    <row r="23" spans="1:33" ht="16.5" thickBot="1" x14ac:dyDescent="0.3">
      <c r="A23" s="24">
        <v>17</v>
      </c>
      <c r="B23" s="25">
        <v>22</v>
      </c>
      <c r="C23" s="26">
        <v>4136.08</v>
      </c>
      <c r="D23" s="27">
        <v>13158.968334371699</v>
      </c>
      <c r="E23" s="28">
        <f>D23+C23</f>
        <v>17295.048334371699</v>
      </c>
      <c r="F23" s="29" t="s">
        <v>9</v>
      </c>
      <c r="G23" s="30" t="s">
        <v>10</v>
      </c>
      <c r="H23" s="29">
        <v>4095.05</v>
      </c>
      <c r="I23" s="29">
        <v>4095.04</v>
      </c>
      <c r="J23" s="28"/>
      <c r="K23" s="29"/>
      <c r="L23" s="28"/>
      <c r="M23" s="29"/>
      <c r="N23" s="58">
        <f>SUM(I23-J23)</f>
        <v>4095.04</v>
      </c>
      <c r="O23" s="28"/>
      <c r="P23" s="29"/>
      <c r="Q23" s="28"/>
      <c r="R23" s="29"/>
      <c r="S23" s="28"/>
      <c r="T23" s="29"/>
      <c r="U23" s="67">
        <f>SUM(N23)</f>
        <v>4095.04</v>
      </c>
      <c r="V23" s="75">
        <v>26000.5</v>
      </c>
      <c r="W23" s="72">
        <f>SUM(U23+V23)</f>
        <v>30095.54</v>
      </c>
      <c r="X23" s="1"/>
      <c r="Y23" s="1"/>
      <c r="Z23" s="84">
        <f>SUM(W23-X23)</f>
        <v>30095.54</v>
      </c>
      <c r="AA23" s="8">
        <v>5000</v>
      </c>
      <c r="AB23" s="9">
        <v>45828</v>
      </c>
      <c r="AC23" s="8"/>
      <c r="AD23" s="9"/>
      <c r="AE23" s="87">
        <f t="shared" ref="AE23:AE25" si="7">SUM(Z23-AA23-AC23)</f>
        <v>25095.54</v>
      </c>
      <c r="AF23" s="1"/>
      <c r="AG23" s="1"/>
    </row>
    <row r="24" spans="1:33" ht="16.5" thickBot="1" x14ac:dyDescent="0.3">
      <c r="A24" s="24">
        <v>18</v>
      </c>
      <c r="B24" s="25">
        <v>23</v>
      </c>
      <c r="C24" s="42">
        <v>54365.31</v>
      </c>
      <c r="D24" s="27">
        <v>13158.97</v>
      </c>
      <c r="E24" s="28">
        <v>67524.28</v>
      </c>
      <c r="F24" s="29" t="s">
        <v>11</v>
      </c>
      <c r="G24" s="29" t="s">
        <v>12</v>
      </c>
      <c r="H24" s="29">
        <v>0</v>
      </c>
      <c r="I24" s="29">
        <v>0</v>
      </c>
      <c r="J24" s="28"/>
      <c r="K24" s="29"/>
      <c r="L24" s="28"/>
      <c r="M24" s="29"/>
      <c r="N24" s="58">
        <f>SUM(I24-J24)</f>
        <v>0</v>
      </c>
      <c r="O24" s="28"/>
      <c r="P24" s="29"/>
      <c r="Q24" s="28"/>
      <c r="R24" s="29"/>
      <c r="S24" s="28"/>
      <c r="T24" s="29"/>
      <c r="U24" s="67">
        <f>SUM(N24)</f>
        <v>0</v>
      </c>
      <c r="V24" s="75">
        <v>26000.5</v>
      </c>
      <c r="W24" s="72">
        <f>SUM(U24+V24)</f>
        <v>26000.5</v>
      </c>
      <c r="X24" s="1"/>
      <c r="Y24" s="1"/>
      <c r="Z24" s="84">
        <f>SUM(W24-X24)</f>
        <v>26000.5</v>
      </c>
      <c r="AA24" s="8"/>
      <c r="AB24" s="1"/>
      <c r="AC24" s="8"/>
      <c r="AD24" s="1"/>
      <c r="AE24" s="87">
        <f t="shared" si="7"/>
        <v>26000.5</v>
      </c>
      <c r="AF24" s="1"/>
      <c r="AG24" s="1"/>
    </row>
    <row r="25" spans="1:33" ht="15.75" x14ac:dyDescent="0.25">
      <c r="A25" s="91">
        <v>19</v>
      </c>
      <c r="B25" s="12">
        <v>24</v>
      </c>
      <c r="C25" s="31">
        <v>0</v>
      </c>
      <c r="D25" s="96">
        <v>24380.259771920788</v>
      </c>
      <c r="E25" s="33">
        <v>24380.26</v>
      </c>
      <c r="F25" s="15"/>
      <c r="G25" s="15"/>
      <c r="H25" s="15"/>
      <c r="I25" s="15">
        <v>24380.26</v>
      </c>
      <c r="J25" s="16">
        <v>24380.26</v>
      </c>
      <c r="K25" s="17">
        <v>45590</v>
      </c>
      <c r="L25" s="16"/>
      <c r="M25" s="17"/>
      <c r="N25" s="55">
        <f>SUM(I25-J25)</f>
        <v>0</v>
      </c>
      <c r="O25" s="16"/>
      <c r="P25" s="17"/>
      <c r="Q25" s="16"/>
      <c r="R25" s="17"/>
      <c r="S25" s="16"/>
      <c r="T25" s="17"/>
      <c r="U25" s="64">
        <f>SUM(N25)</f>
        <v>0</v>
      </c>
      <c r="V25" s="75">
        <v>38454.620000000003</v>
      </c>
      <c r="W25" s="72">
        <f>SUM(U25+V25)</f>
        <v>38454.620000000003</v>
      </c>
      <c r="X25" s="1"/>
      <c r="Y25" s="1"/>
      <c r="Z25" s="84">
        <f>SUM(W25-X25)</f>
        <v>38454.620000000003</v>
      </c>
      <c r="AA25" s="8"/>
      <c r="AB25" s="1"/>
      <c r="AC25" s="8"/>
      <c r="AD25" s="1"/>
      <c r="AE25" s="87">
        <f t="shared" si="7"/>
        <v>38454.620000000003</v>
      </c>
      <c r="AF25" s="1"/>
      <c r="AG25" s="1"/>
    </row>
    <row r="26" spans="1:33" ht="15.75" x14ac:dyDescent="0.25">
      <c r="A26" s="95"/>
      <c r="B26" s="2">
        <v>25</v>
      </c>
      <c r="C26" s="10"/>
      <c r="D26" s="97"/>
      <c r="E26" s="4"/>
      <c r="F26" s="1"/>
      <c r="G26" s="1"/>
      <c r="H26" s="1"/>
      <c r="I26" s="1"/>
      <c r="J26" s="8"/>
      <c r="K26" s="1"/>
      <c r="L26" s="8"/>
      <c r="M26" s="1"/>
      <c r="N26" s="61"/>
      <c r="O26" s="8"/>
      <c r="P26" s="1"/>
      <c r="Q26" s="8"/>
      <c r="R26" s="1"/>
      <c r="S26" s="8"/>
      <c r="T26" s="1"/>
      <c r="U26" s="70"/>
      <c r="V26" s="75"/>
      <c r="W26" s="72"/>
      <c r="X26" s="1"/>
      <c r="Y26" s="1"/>
      <c r="Z26" s="83"/>
      <c r="AA26" s="8"/>
      <c r="AB26" s="1"/>
      <c r="AC26" s="8"/>
      <c r="AD26" s="1"/>
      <c r="AE26" s="86"/>
      <c r="AF26" s="1"/>
      <c r="AG26" s="1"/>
    </row>
    <row r="27" spans="1:33" ht="15.75" x14ac:dyDescent="0.25">
      <c r="A27" s="95"/>
      <c r="B27" s="2">
        <v>26</v>
      </c>
      <c r="C27" s="10"/>
      <c r="D27" s="97"/>
      <c r="E27" s="4"/>
      <c r="F27" s="1"/>
      <c r="G27" s="1"/>
      <c r="H27" s="1"/>
      <c r="I27" s="1"/>
      <c r="J27" s="8"/>
      <c r="K27" s="1"/>
      <c r="L27" s="8"/>
      <c r="M27" s="1"/>
      <c r="N27" s="61"/>
      <c r="O27" s="8"/>
      <c r="P27" s="1"/>
      <c r="Q27" s="8"/>
      <c r="R27" s="1"/>
      <c r="S27" s="8"/>
      <c r="T27" s="1"/>
      <c r="U27" s="70"/>
      <c r="V27" s="75"/>
      <c r="W27" s="72"/>
      <c r="X27" s="1"/>
      <c r="Y27" s="1"/>
      <c r="Z27" s="83"/>
      <c r="AA27" s="8"/>
      <c r="AB27" s="1"/>
      <c r="AC27" s="8"/>
      <c r="AD27" s="1"/>
      <c r="AE27" s="86"/>
      <c r="AF27" s="1"/>
      <c r="AG27" s="1"/>
    </row>
    <row r="28" spans="1:33" ht="15.75" x14ac:dyDescent="0.25">
      <c r="A28" s="95"/>
      <c r="B28" s="2">
        <v>45</v>
      </c>
      <c r="C28" s="10"/>
      <c r="D28" s="97"/>
      <c r="E28" s="4"/>
      <c r="F28" s="1"/>
      <c r="G28" s="1"/>
      <c r="H28" s="1"/>
      <c r="I28" s="1"/>
      <c r="J28" s="8"/>
      <c r="K28" s="1"/>
      <c r="L28" s="8"/>
      <c r="M28" s="1"/>
      <c r="N28" s="61"/>
      <c r="O28" s="8"/>
      <c r="P28" s="1"/>
      <c r="Q28" s="8"/>
      <c r="R28" s="1"/>
      <c r="S28" s="8"/>
      <c r="T28" s="1"/>
      <c r="U28" s="70"/>
      <c r="V28" s="75"/>
      <c r="W28" s="72"/>
      <c r="X28" s="1"/>
      <c r="Y28" s="1"/>
      <c r="Z28" s="83"/>
      <c r="AA28" s="8"/>
      <c r="AB28" s="1"/>
      <c r="AC28" s="8"/>
      <c r="AD28" s="1"/>
      <c r="AE28" s="86"/>
      <c r="AF28" s="1"/>
      <c r="AG28" s="1"/>
    </row>
    <row r="29" spans="1:33" ht="16.5" thickBot="1" x14ac:dyDescent="0.3">
      <c r="A29" s="92"/>
      <c r="B29" s="18">
        <v>47</v>
      </c>
      <c r="C29" s="32"/>
      <c r="D29" s="98"/>
      <c r="E29" s="20"/>
      <c r="F29" s="21"/>
      <c r="G29" s="21"/>
      <c r="H29" s="21"/>
      <c r="I29" s="21"/>
      <c r="J29" s="22"/>
      <c r="K29" s="21"/>
      <c r="L29" s="22"/>
      <c r="M29" s="21"/>
      <c r="N29" s="60"/>
      <c r="O29" s="22"/>
      <c r="P29" s="21"/>
      <c r="Q29" s="22"/>
      <c r="R29" s="21"/>
      <c r="S29" s="22"/>
      <c r="T29" s="21"/>
      <c r="U29" s="68"/>
      <c r="V29" s="75"/>
      <c r="W29" s="72"/>
      <c r="X29" s="1"/>
      <c r="Y29" s="1"/>
      <c r="Z29" s="83"/>
      <c r="AA29" s="8"/>
      <c r="AB29" s="1"/>
      <c r="AC29" s="8"/>
      <c r="AD29" s="1"/>
      <c r="AE29" s="86"/>
      <c r="AF29" s="1"/>
      <c r="AG29" s="1"/>
    </row>
    <row r="30" spans="1:33" ht="15.75" x14ac:dyDescent="0.25">
      <c r="A30" s="91">
        <v>20</v>
      </c>
      <c r="B30" s="12">
        <v>27</v>
      </c>
      <c r="C30" s="43">
        <v>10203.34</v>
      </c>
      <c r="D30" s="93">
        <v>15922.833220467533</v>
      </c>
      <c r="E30" s="14">
        <f>D30+C30</f>
        <v>26126.173220467535</v>
      </c>
      <c r="F30" s="16">
        <v>10000</v>
      </c>
      <c r="G30" s="17">
        <v>45438</v>
      </c>
      <c r="H30" s="15"/>
      <c r="I30" s="16">
        <f>SUM(E30-F30)</f>
        <v>16126.173220467535</v>
      </c>
      <c r="J30" s="16">
        <v>15922</v>
      </c>
      <c r="K30" s="17">
        <v>45583</v>
      </c>
      <c r="L30" s="16"/>
      <c r="M30" s="17"/>
      <c r="N30" s="55">
        <f>SUM(I30-J30)</f>
        <v>204.17322046753543</v>
      </c>
      <c r="O30" s="16"/>
      <c r="P30" s="17"/>
      <c r="Q30" s="16"/>
      <c r="R30" s="17"/>
      <c r="S30" s="16"/>
      <c r="T30" s="17"/>
      <c r="U30" s="64">
        <f>SUM(N30)</f>
        <v>204.17322046753543</v>
      </c>
      <c r="V30" s="75">
        <v>29068.02</v>
      </c>
      <c r="W30" s="72">
        <f>SUM(U30+V30)</f>
        <v>29272.193220467536</v>
      </c>
      <c r="X30" s="1"/>
      <c r="Y30" s="1"/>
      <c r="Z30" s="84">
        <f>SUM(W30-X30)</f>
        <v>29272.193220467536</v>
      </c>
      <c r="AA30" s="8"/>
      <c r="AB30" s="1"/>
      <c r="AC30" s="8"/>
      <c r="AD30" s="1"/>
      <c r="AE30" s="87">
        <f>SUM(Z30-AA30-AC30)</f>
        <v>29272.193220467536</v>
      </c>
      <c r="AF30" s="1"/>
      <c r="AG30" s="1"/>
    </row>
    <row r="31" spans="1:33" ht="16.5" thickBot="1" x14ac:dyDescent="0.3">
      <c r="A31" s="92"/>
      <c r="B31" s="18">
        <v>44</v>
      </c>
      <c r="C31" s="32"/>
      <c r="D31" s="94"/>
      <c r="E31" s="20"/>
      <c r="F31" s="21"/>
      <c r="G31" s="21"/>
      <c r="H31" s="21"/>
      <c r="I31" s="21"/>
      <c r="J31" s="22"/>
      <c r="K31" s="21"/>
      <c r="L31" s="22"/>
      <c r="M31" s="21"/>
      <c r="N31" s="60"/>
      <c r="O31" s="22"/>
      <c r="P31" s="21"/>
      <c r="Q31" s="22"/>
      <c r="R31" s="21"/>
      <c r="S31" s="22"/>
      <c r="T31" s="21"/>
      <c r="U31" s="68"/>
      <c r="V31" s="75"/>
      <c r="W31" s="72"/>
      <c r="X31" s="1"/>
      <c r="Y31" s="1"/>
      <c r="Z31" s="83"/>
      <c r="AA31" s="8"/>
      <c r="AB31" s="1"/>
      <c r="AC31" s="8"/>
      <c r="AD31" s="1"/>
      <c r="AE31" s="86"/>
      <c r="AF31" s="1"/>
      <c r="AG31" s="1"/>
    </row>
    <row r="32" spans="1:33" ht="16.5" thickBot="1" x14ac:dyDescent="0.3">
      <c r="A32" s="24">
        <v>21</v>
      </c>
      <c r="B32" s="25">
        <v>28</v>
      </c>
      <c r="C32" s="26">
        <v>0</v>
      </c>
      <c r="D32" s="27">
        <v>13089.871712219303</v>
      </c>
      <c r="E32" s="29">
        <v>13089.87</v>
      </c>
      <c r="F32" s="29"/>
      <c r="G32" s="29"/>
      <c r="H32" s="29"/>
      <c r="I32" s="29">
        <v>13089.87</v>
      </c>
      <c r="J32" s="28"/>
      <c r="K32" s="29"/>
      <c r="L32" s="28"/>
      <c r="M32" s="29"/>
      <c r="N32" s="58">
        <f>SUM(I32-J32)</f>
        <v>13089.87</v>
      </c>
      <c r="O32" s="28"/>
      <c r="P32" s="29"/>
      <c r="Q32" s="28"/>
      <c r="R32" s="29"/>
      <c r="S32" s="28"/>
      <c r="T32" s="29"/>
      <c r="U32" s="67">
        <f>SUM(N32)</f>
        <v>13089.87</v>
      </c>
      <c r="V32" s="75">
        <v>25923.81</v>
      </c>
      <c r="W32" s="72">
        <f>SUM(U32+V32)</f>
        <v>39013.68</v>
      </c>
      <c r="X32" s="1"/>
      <c r="Y32" s="1"/>
      <c r="Z32" s="84">
        <f>SUM(W32-X32)</f>
        <v>39013.68</v>
      </c>
      <c r="AA32" s="8"/>
      <c r="AB32" s="1"/>
      <c r="AC32" s="8"/>
      <c r="AD32" s="1"/>
      <c r="AE32" s="87">
        <f>SUM(Z32-AA32-AC32)</f>
        <v>39013.68</v>
      </c>
      <c r="AF32" s="1"/>
      <c r="AG32" s="1"/>
    </row>
    <row r="33" spans="1:33" ht="15.75" x14ac:dyDescent="0.25">
      <c r="A33" s="91">
        <v>22</v>
      </c>
      <c r="B33" s="12">
        <v>29</v>
      </c>
      <c r="C33" s="43">
        <v>-1002.58</v>
      </c>
      <c r="D33" s="93">
        <v>15922.833220467533</v>
      </c>
      <c r="E33" s="37">
        <v>14920.25</v>
      </c>
      <c r="F33" s="15"/>
      <c r="G33" s="15"/>
      <c r="H33" s="15"/>
      <c r="I33" s="15">
        <v>14920.25</v>
      </c>
      <c r="J33" s="16">
        <v>14920.25</v>
      </c>
      <c r="K33" s="17">
        <v>45579</v>
      </c>
      <c r="L33" s="16"/>
      <c r="M33" s="17"/>
      <c r="N33" s="55">
        <f>SUM(I33-J33)</f>
        <v>0</v>
      </c>
      <c r="O33" s="16"/>
      <c r="P33" s="17"/>
      <c r="Q33" s="16"/>
      <c r="R33" s="17"/>
      <c r="S33" s="16"/>
      <c r="T33" s="17"/>
      <c r="U33" s="64">
        <f>SUM(N33)</f>
        <v>0</v>
      </c>
      <c r="V33" s="75">
        <v>29068.02</v>
      </c>
      <c r="W33" s="72">
        <f>SUM(U33+V33)</f>
        <v>29068.02</v>
      </c>
      <c r="X33" s="1"/>
      <c r="Y33" s="1"/>
      <c r="Z33" s="84">
        <f>SUM(W33-X33)</f>
        <v>29068.02</v>
      </c>
      <c r="AA33" s="8"/>
      <c r="AB33" s="1"/>
      <c r="AC33" s="8"/>
      <c r="AD33" s="1"/>
      <c r="AE33" s="87">
        <f>SUM(Z33-AA33-AC33)</f>
        <v>29068.02</v>
      </c>
      <c r="AF33" s="1"/>
      <c r="AG33" s="1"/>
    </row>
    <row r="34" spans="1:33" ht="16.5" thickBot="1" x14ac:dyDescent="0.3">
      <c r="A34" s="92"/>
      <c r="B34" s="18">
        <v>30</v>
      </c>
      <c r="C34" s="32"/>
      <c r="D34" s="94"/>
      <c r="E34" s="41"/>
      <c r="F34" s="21"/>
      <c r="G34" s="21"/>
      <c r="H34" s="21"/>
      <c r="I34" s="21"/>
      <c r="J34" s="22"/>
      <c r="K34" s="21"/>
      <c r="L34" s="22"/>
      <c r="M34" s="21"/>
      <c r="N34" s="60"/>
      <c r="O34" s="22"/>
      <c r="P34" s="21"/>
      <c r="Q34" s="22"/>
      <c r="R34" s="21"/>
      <c r="S34" s="22"/>
      <c r="T34" s="21"/>
      <c r="U34" s="68"/>
      <c r="V34" s="75"/>
      <c r="W34" s="72"/>
      <c r="X34" s="1"/>
      <c r="Y34" s="1"/>
      <c r="Z34" s="83"/>
      <c r="AA34" s="8"/>
      <c r="AB34" s="1"/>
      <c r="AC34" s="8"/>
      <c r="AD34" s="1"/>
      <c r="AE34" s="86"/>
      <c r="AF34" s="1"/>
      <c r="AG34" s="1"/>
    </row>
    <row r="35" spans="1:33" ht="16.5" thickBot="1" x14ac:dyDescent="0.3">
      <c r="A35" s="24">
        <v>23</v>
      </c>
      <c r="B35" s="25">
        <v>31</v>
      </c>
      <c r="C35" s="42">
        <v>0</v>
      </c>
      <c r="D35" s="27">
        <v>13158.968334371699</v>
      </c>
      <c r="E35" s="29">
        <v>13158.97</v>
      </c>
      <c r="F35" s="29" t="s">
        <v>13</v>
      </c>
      <c r="G35" s="30" t="s">
        <v>14</v>
      </c>
      <c r="H35" s="29">
        <v>-0.03</v>
      </c>
      <c r="I35" s="29">
        <v>-0.03</v>
      </c>
      <c r="J35" s="28"/>
      <c r="K35" s="29"/>
      <c r="L35" s="28"/>
      <c r="M35" s="29"/>
      <c r="N35" s="58">
        <f>SUM(I35-J35)</f>
        <v>-0.03</v>
      </c>
      <c r="O35" s="28"/>
      <c r="P35" s="29"/>
      <c r="Q35" s="28"/>
      <c r="R35" s="29"/>
      <c r="S35" s="28"/>
      <c r="T35" s="29"/>
      <c r="U35" s="67">
        <f>SUM(N35)</f>
        <v>-0.03</v>
      </c>
      <c r="V35" s="75">
        <v>26000.5</v>
      </c>
      <c r="W35" s="72">
        <f>SUM(U35+V35)</f>
        <v>26000.47</v>
      </c>
      <c r="X35" s="1">
        <v>26000.5</v>
      </c>
      <c r="Y35" s="9">
        <v>45812</v>
      </c>
      <c r="Z35" s="84">
        <f>SUM(W35-X35)</f>
        <v>-2.9999999998835847E-2</v>
      </c>
      <c r="AA35" s="8"/>
      <c r="AB35" s="1"/>
      <c r="AC35" s="8"/>
      <c r="AD35" s="1"/>
      <c r="AE35" s="87">
        <f>SUM(Z35-AA35-AC35)</f>
        <v>-2.9999999998835847E-2</v>
      </c>
      <c r="AF35" s="1"/>
      <c r="AG35" s="1"/>
    </row>
    <row r="36" spans="1:33" ht="16.5" thickBot="1" x14ac:dyDescent="0.3">
      <c r="A36" s="24">
        <v>24</v>
      </c>
      <c r="B36" s="25">
        <v>32</v>
      </c>
      <c r="C36" s="42">
        <v>-6898.69</v>
      </c>
      <c r="D36" s="27">
        <v>13158.968334371699</v>
      </c>
      <c r="E36" s="29">
        <v>6260.28</v>
      </c>
      <c r="F36" s="29"/>
      <c r="G36" s="29"/>
      <c r="H36" s="29"/>
      <c r="I36" s="29">
        <v>6260.28</v>
      </c>
      <c r="J36" s="28">
        <v>6260.28</v>
      </c>
      <c r="K36" s="30">
        <v>45579</v>
      </c>
      <c r="L36" s="28"/>
      <c r="M36" s="30"/>
      <c r="N36" s="58">
        <f>SUM(I36-J36)</f>
        <v>0</v>
      </c>
      <c r="O36" s="28"/>
      <c r="P36" s="30"/>
      <c r="Q36" s="28"/>
      <c r="R36" s="30"/>
      <c r="S36" s="28"/>
      <c r="T36" s="30"/>
      <c r="U36" s="67">
        <f>SUM(N36)</f>
        <v>0</v>
      </c>
      <c r="V36" s="75">
        <v>26000.5</v>
      </c>
      <c r="W36" s="72">
        <f>SUM(U36+V36)</f>
        <v>26000.5</v>
      </c>
      <c r="X36" s="1"/>
      <c r="Y36" s="1"/>
      <c r="Z36" s="84">
        <f>SUM(W36-X36)</f>
        <v>26000.5</v>
      </c>
      <c r="AA36" s="8"/>
      <c r="AB36" s="1"/>
      <c r="AC36" s="8"/>
      <c r="AD36" s="1"/>
      <c r="AE36" s="87">
        <f t="shared" ref="AE36:AE37" si="8">SUM(Z36-AA36-AC36)</f>
        <v>26000.5</v>
      </c>
      <c r="AF36" s="1"/>
      <c r="AG36" s="1"/>
    </row>
    <row r="37" spans="1:33" ht="15.75" x14ac:dyDescent="0.25">
      <c r="A37" s="91">
        <v>25</v>
      </c>
      <c r="B37" s="12">
        <v>33</v>
      </c>
      <c r="C37" s="43">
        <v>0</v>
      </c>
      <c r="D37" s="93">
        <v>15932.046103421186</v>
      </c>
      <c r="E37" s="33">
        <v>15932.05</v>
      </c>
      <c r="F37" s="15">
        <v>15932.05</v>
      </c>
      <c r="G37" s="17">
        <v>45460</v>
      </c>
      <c r="H37" s="15">
        <v>0</v>
      </c>
      <c r="I37" s="15">
        <v>0</v>
      </c>
      <c r="J37" s="16"/>
      <c r="K37" s="15"/>
      <c r="L37" s="16"/>
      <c r="M37" s="15"/>
      <c r="N37" s="55">
        <f>SUM(I37-J37)</f>
        <v>0</v>
      </c>
      <c r="O37" s="16"/>
      <c r="P37" s="15"/>
      <c r="Q37" s="16"/>
      <c r="R37" s="15"/>
      <c r="S37" s="16"/>
      <c r="T37" s="15"/>
      <c r="U37" s="64">
        <f>SUM(N37)</f>
        <v>0</v>
      </c>
      <c r="V37" s="75">
        <v>29078.240000000002</v>
      </c>
      <c r="W37" s="72">
        <f>SUM(U37+V37)</f>
        <v>29078.240000000002</v>
      </c>
      <c r="X37" s="1"/>
      <c r="Y37" s="1"/>
      <c r="Z37" s="84">
        <f>SUM(W37-X37)</f>
        <v>29078.240000000002</v>
      </c>
      <c r="AA37" s="8">
        <v>29078.240000000002</v>
      </c>
      <c r="AB37" s="9">
        <v>45819</v>
      </c>
      <c r="AC37" s="8"/>
      <c r="AD37" s="9"/>
      <c r="AE37" s="87">
        <f t="shared" si="8"/>
        <v>0</v>
      </c>
      <c r="AF37" s="1"/>
      <c r="AG37" s="1"/>
    </row>
    <row r="38" spans="1:33" ht="16.5" thickBot="1" x14ac:dyDescent="0.3">
      <c r="A38" s="92"/>
      <c r="B38" s="18">
        <v>34</v>
      </c>
      <c r="C38" s="32"/>
      <c r="D38" s="94"/>
      <c r="E38" s="20"/>
      <c r="F38" s="21"/>
      <c r="G38" s="21"/>
      <c r="H38" s="21"/>
      <c r="I38" s="21"/>
      <c r="J38" s="22"/>
      <c r="K38" s="21"/>
      <c r="L38" s="22"/>
      <c r="M38" s="21"/>
      <c r="N38" s="60"/>
      <c r="O38" s="22"/>
      <c r="P38" s="21"/>
      <c r="Q38" s="22"/>
      <c r="R38" s="21"/>
      <c r="S38" s="22"/>
      <c r="T38" s="21"/>
      <c r="U38" s="68"/>
      <c r="V38" s="75"/>
      <c r="W38" s="72"/>
      <c r="X38" s="1"/>
      <c r="Y38" s="1"/>
      <c r="Z38" s="83"/>
      <c r="AA38" s="8"/>
      <c r="AB38" s="1"/>
      <c r="AC38" s="8"/>
      <c r="AD38" s="1"/>
      <c r="AE38" s="86"/>
      <c r="AF38" s="1"/>
      <c r="AG38" s="1"/>
    </row>
    <row r="39" spans="1:33" ht="16.5" thickBot="1" x14ac:dyDescent="0.3">
      <c r="A39" s="24">
        <v>26</v>
      </c>
      <c r="B39" s="25">
        <v>35</v>
      </c>
      <c r="C39" s="42">
        <v>-0.09</v>
      </c>
      <c r="D39" s="27">
        <v>14402.707533114826</v>
      </c>
      <c r="E39" s="29">
        <v>14402.62</v>
      </c>
      <c r="F39" s="29">
        <v>10000</v>
      </c>
      <c r="G39" s="30">
        <v>45425</v>
      </c>
      <c r="H39" s="29"/>
      <c r="I39" s="29">
        <f>SUM(E39-F39)</f>
        <v>4402.6200000000008</v>
      </c>
      <c r="J39" s="28"/>
      <c r="K39" s="29"/>
      <c r="L39" s="28"/>
      <c r="M39" s="29"/>
      <c r="N39" s="58">
        <f>SUM(I39-J39)</f>
        <v>4402.6200000000008</v>
      </c>
      <c r="O39" s="28">
        <v>4840</v>
      </c>
      <c r="P39" s="30">
        <v>45853</v>
      </c>
      <c r="Q39" s="28">
        <v>2804</v>
      </c>
      <c r="R39" s="29"/>
      <c r="S39" s="28"/>
      <c r="T39" s="29"/>
      <c r="U39" s="67">
        <f>SUM(N39-O39-Q39)</f>
        <v>-3241.3799999999992</v>
      </c>
      <c r="V39" s="75">
        <v>27380.880000000001</v>
      </c>
      <c r="W39" s="72">
        <f>SUM(U39+V39)</f>
        <v>24139.5</v>
      </c>
      <c r="X39" s="1"/>
      <c r="Y39" s="1"/>
      <c r="Z39" s="84">
        <f>SUM(W39-X39)</f>
        <v>24139.5</v>
      </c>
      <c r="AA39" s="8">
        <v>24139.5</v>
      </c>
      <c r="AB39" s="1" t="s">
        <v>31</v>
      </c>
      <c r="AC39" s="8"/>
      <c r="AD39" s="1"/>
      <c r="AE39" s="87">
        <f>SUM(Z39-AA39-AC39)</f>
        <v>0</v>
      </c>
      <c r="AF39" s="1"/>
      <c r="AG39" s="1"/>
    </row>
    <row r="40" spans="1:33" ht="15.75" x14ac:dyDescent="0.25">
      <c r="A40" s="91">
        <v>27</v>
      </c>
      <c r="B40" s="12">
        <v>36</v>
      </c>
      <c r="C40" s="43">
        <v>-521.66</v>
      </c>
      <c r="D40" s="93">
        <v>16857.940840263294</v>
      </c>
      <c r="E40" s="33">
        <v>16336.28</v>
      </c>
      <c r="F40" s="15">
        <v>16858</v>
      </c>
      <c r="G40" s="17">
        <v>45448</v>
      </c>
      <c r="H40" s="15"/>
      <c r="I40" s="15">
        <f>SUM(E40-F40)</f>
        <v>-521.71999999999935</v>
      </c>
      <c r="J40" s="16"/>
      <c r="K40" s="15"/>
      <c r="L40" s="16"/>
      <c r="M40" s="15"/>
      <c r="N40" s="55">
        <f>SUM(I40-J40)</f>
        <v>-521.71999999999935</v>
      </c>
      <c r="O40" s="16"/>
      <c r="P40" s="15"/>
      <c r="Q40" s="16"/>
      <c r="R40" s="15"/>
      <c r="S40" s="16"/>
      <c r="T40" s="15"/>
      <c r="U40" s="64">
        <f>SUM(N40)</f>
        <v>-521.71999999999935</v>
      </c>
      <c r="V40" s="75">
        <v>30105.86</v>
      </c>
      <c r="W40" s="72">
        <f>SUM(U40+V40)</f>
        <v>29584.14</v>
      </c>
      <c r="X40" s="1"/>
      <c r="Y40" s="1"/>
      <c r="Z40" s="84">
        <f>SUM(W40-X40)</f>
        <v>29584.14</v>
      </c>
      <c r="AA40" s="8"/>
      <c r="AB40" s="1"/>
      <c r="AC40" s="8"/>
      <c r="AD40" s="1"/>
      <c r="AE40" s="87">
        <f>SUM(Z40-AA40-AC40)</f>
        <v>29584.14</v>
      </c>
      <c r="AF40" s="1"/>
      <c r="AG40" s="1"/>
    </row>
    <row r="41" spans="1:33" ht="16.5" thickBot="1" x14ac:dyDescent="0.3">
      <c r="A41" s="92"/>
      <c r="B41" s="18">
        <v>37</v>
      </c>
      <c r="C41" s="32"/>
      <c r="D41" s="94"/>
      <c r="E41" s="20"/>
      <c r="F41" s="21"/>
      <c r="G41" s="21"/>
      <c r="H41" s="21"/>
      <c r="I41" s="21"/>
      <c r="J41" s="22"/>
      <c r="K41" s="21"/>
      <c r="L41" s="22"/>
      <c r="M41" s="21"/>
      <c r="N41" s="60"/>
      <c r="O41" s="22"/>
      <c r="P41" s="21"/>
      <c r="Q41" s="22"/>
      <c r="R41" s="21"/>
      <c r="S41" s="22"/>
      <c r="T41" s="21"/>
      <c r="U41" s="68"/>
      <c r="V41" s="75"/>
      <c r="W41" s="72"/>
      <c r="X41" s="1"/>
      <c r="Y41" s="1"/>
      <c r="Z41" s="83"/>
      <c r="AA41" s="8"/>
      <c r="AB41" s="1"/>
      <c r="AC41" s="8"/>
      <c r="AD41" s="1"/>
      <c r="AE41" s="86"/>
      <c r="AF41" s="1"/>
      <c r="AG41" s="1"/>
    </row>
    <row r="42" spans="1:33" ht="16.5" thickBot="1" x14ac:dyDescent="0.3">
      <c r="A42" s="24">
        <v>28</v>
      </c>
      <c r="B42" s="25">
        <v>38</v>
      </c>
      <c r="C42" s="42">
        <v>17636.080000000002</v>
      </c>
      <c r="D42" s="27">
        <v>13158.968334371699</v>
      </c>
      <c r="E42" s="28">
        <f>D42+C42</f>
        <v>30795.048334371699</v>
      </c>
      <c r="F42" s="29">
        <v>2322.2199999999998</v>
      </c>
      <c r="G42" s="30">
        <v>45460</v>
      </c>
      <c r="H42" s="29">
        <v>28472.83</v>
      </c>
      <c r="I42" s="29">
        <v>28472.83</v>
      </c>
      <c r="J42" s="28"/>
      <c r="K42" s="29"/>
      <c r="L42" s="28"/>
      <c r="M42" s="29"/>
      <c r="N42" s="58">
        <f>SUM(I42-J42)</f>
        <v>28472.83</v>
      </c>
      <c r="O42" s="28"/>
      <c r="P42" s="29"/>
      <c r="Q42" s="28"/>
      <c r="R42" s="29"/>
      <c r="S42" s="28"/>
      <c r="T42" s="29"/>
      <c r="U42" s="67">
        <f>SUM(N42)</f>
        <v>28472.83</v>
      </c>
      <c r="V42" s="75">
        <v>26000.5</v>
      </c>
      <c r="W42" s="72">
        <f>SUM(U42+V42)</f>
        <v>54473.33</v>
      </c>
      <c r="X42" s="1"/>
      <c r="Y42" s="1"/>
      <c r="Z42" s="84">
        <f>SUM(W42-X42)</f>
        <v>54473.33</v>
      </c>
      <c r="AA42" s="8"/>
      <c r="AB42" s="1"/>
      <c r="AC42" s="8"/>
      <c r="AD42" s="1"/>
      <c r="AE42" s="87">
        <f>SUM(Z42-AA42-AC42)</f>
        <v>54473.33</v>
      </c>
      <c r="AF42" s="1"/>
      <c r="AG42" s="1"/>
    </row>
    <row r="43" spans="1:33" ht="15.75" x14ac:dyDescent="0.25">
      <c r="A43" s="91">
        <v>29</v>
      </c>
      <c r="B43" s="12">
        <v>39</v>
      </c>
      <c r="C43" s="43">
        <v>2236.08</v>
      </c>
      <c r="D43" s="93">
        <v>15922.833220467533</v>
      </c>
      <c r="E43" s="44">
        <f>D43+C43</f>
        <v>18158.913220467533</v>
      </c>
      <c r="F43" s="34">
        <v>10000</v>
      </c>
      <c r="G43" s="35">
        <v>45428</v>
      </c>
      <c r="H43" s="36">
        <v>8158.91</v>
      </c>
      <c r="I43" s="37">
        <v>8158.91</v>
      </c>
      <c r="J43" s="16"/>
      <c r="K43" s="15"/>
      <c r="L43" s="16"/>
      <c r="M43" s="15"/>
      <c r="N43" s="55">
        <f>SUM(I43-J43)</f>
        <v>8158.91</v>
      </c>
      <c r="O43" s="16">
        <v>10000</v>
      </c>
      <c r="P43" s="17">
        <v>45650</v>
      </c>
      <c r="Q43" s="16"/>
      <c r="R43" s="15"/>
      <c r="S43" s="16"/>
      <c r="T43" s="15"/>
      <c r="U43" s="64">
        <f>SUM(N43-O43)</f>
        <v>-1841.0900000000001</v>
      </c>
      <c r="V43" s="75">
        <v>29068.02</v>
      </c>
      <c r="W43" s="72">
        <f>SUM(U43+V43)</f>
        <v>27226.93</v>
      </c>
      <c r="X43" s="1"/>
      <c r="Y43" s="1"/>
      <c r="Z43" s="84">
        <f>SUM(W43-X43)</f>
        <v>27226.93</v>
      </c>
      <c r="AA43" s="8"/>
      <c r="AB43" s="1"/>
      <c r="AC43" s="8"/>
      <c r="AD43" s="1"/>
      <c r="AE43" s="87">
        <f>SUM(Z43-AA43-AC43)</f>
        <v>27226.93</v>
      </c>
      <c r="AF43" s="1"/>
      <c r="AG43" s="1"/>
    </row>
    <row r="44" spans="1:33" ht="16.5" thickBot="1" x14ac:dyDescent="0.3">
      <c r="A44" s="92"/>
      <c r="B44" s="18">
        <v>40</v>
      </c>
      <c r="C44" s="32"/>
      <c r="D44" s="94"/>
      <c r="E44" s="38"/>
      <c r="F44" s="38"/>
      <c r="G44" s="40"/>
      <c r="H44" s="40"/>
      <c r="I44" s="41"/>
      <c r="J44" s="22"/>
      <c r="K44" s="21"/>
      <c r="L44" s="22"/>
      <c r="M44" s="21"/>
      <c r="N44" s="60"/>
      <c r="O44" s="22"/>
      <c r="P44" s="21"/>
      <c r="Q44" s="22"/>
      <c r="R44" s="21"/>
      <c r="S44" s="22"/>
      <c r="T44" s="21"/>
      <c r="U44" s="68"/>
      <c r="V44" s="75"/>
      <c r="W44" s="72"/>
      <c r="X44" s="1"/>
      <c r="Y44" s="1"/>
      <c r="Z44" s="83"/>
      <c r="AA44" s="8"/>
      <c r="AB44" s="1"/>
      <c r="AC44" s="8"/>
      <c r="AD44" s="1"/>
      <c r="AE44" s="86"/>
      <c r="AF44" s="1"/>
      <c r="AG44" s="1"/>
    </row>
    <row r="45" spans="1:33" ht="15.75" x14ac:dyDescent="0.25">
      <c r="A45" s="91">
        <v>30</v>
      </c>
      <c r="B45" s="12">
        <v>41</v>
      </c>
      <c r="C45" s="13">
        <v>0</v>
      </c>
      <c r="D45" s="96">
        <v>15922.833220467533</v>
      </c>
      <c r="E45" s="33">
        <v>15922.83</v>
      </c>
      <c r="F45" s="15"/>
      <c r="G45" s="15"/>
      <c r="H45" s="15"/>
      <c r="I45" s="15">
        <v>15922.83</v>
      </c>
      <c r="J45" s="16"/>
      <c r="K45" s="15"/>
      <c r="L45" s="16"/>
      <c r="M45" s="15"/>
      <c r="N45" s="55">
        <f>SUM(I45-J45)</f>
        <v>15922.83</v>
      </c>
      <c r="O45" s="16">
        <v>15922.83</v>
      </c>
      <c r="P45" s="17">
        <v>45792</v>
      </c>
      <c r="Q45" s="16"/>
      <c r="R45" s="15"/>
      <c r="S45" s="16"/>
      <c r="T45" s="15"/>
      <c r="U45" s="64">
        <f>SUM(N45-O45)</f>
        <v>0</v>
      </c>
      <c r="V45" s="75">
        <v>29068.02</v>
      </c>
      <c r="W45" s="72">
        <f>SUM(U45+V45)</f>
        <v>29068.02</v>
      </c>
      <c r="X45" s="1"/>
      <c r="Y45" s="1"/>
      <c r="Z45" s="84">
        <f>SUM(W45-X45)</f>
        <v>29068.02</v>
      </c>
      <c r="AA45" s="8"/>
      <c r="AB45" s="1"/>
      <c r="AC45" s="8"/>
      <c r="AD45" s="1"/>
      <c r="AE45" s="87">
        <f>SUM(Z45-AA45-AC45)</f>
        <v>29068.02</v>
      </c>
      <c r="AF45" s="1"/>
      <c r="AG45" s="1"/>
    </row>
    <row r="46" spans="1:33" ht="16.5" thickBot="1" x14ac:dyDescent="0.3">
      <c r="A46" s="92"/>
      <c r="B46" s="18">
        <v>42</v>
      </c>
      <c r="C46" s="19"/>
      <c r="D46" s="98"/>
      <c r="E46" s="20"/>
      <c r="F46" s="21"/>
      <c r="G46" s="21"/>
      <c r="H46" s="21"/>
      <c r="I46" s="21"/>
      <c r="J46" s="22"/>
      <c r="K46" s="21"/>
      <c r="L46" s="22"/>
      <c r="M46" s="21"/>
      <c r="N46" s="60"/>
      <c r="O46" s="22"/>
      <c r="P46" s="21"/>
      <c r="Q46" s="22"/>
      <c r="R46" s="21"/>
      <c r="S46" s="22"/>
      <c r="T46" s="21"/>
      <c r="U46" s="68"/>
      <c r="V46" s="75"/>
      <c r="W46" s="72"/>
      <c r="X46" s="1"/>
      <c r="Y46" s="1"/>
      <c r="Z46" s="83"/>
      <c r="AA46" s="8"/>
      <c r="AB46" s="1"/>
      <c r="AC46" s="8"/>
      <c r="AD46" s="1"/>
      <c r="AE46" s="86"/>
      <c r="AF46" s="1"/>
      <c r="AG46" s="1"/>
    </row>
    <row r="47" spans="1:33" ht="16.5" thickBot="1" x14ac:dyDescent="0.3">
      <c r="A47" s="24">
        <v>31</v>
      </c>
      <c r="B47" s="45">
        <v>43</v>
      </c>
      <c r="C47" s="42">
        <v>3636.08</v>
      </c>
      <c r="D47" s="46">
        <v>13320.193786060623</v>
      </c>
      <c r="E47" s="28">
        <f>D47+C47</f>
        <v>16956.273786060621</v>
      </c>
      <c r="F47" s="29" t="s">
        <v>15</v>
      </c>
      <c r="G47" s="30" t="s">
        <v>16</v>
      </c>
      <c r="H47" s="29">
        <v>3636.08</v>
      </c>
      <c r="I47" s="29">
        <v>3636.08</v>
      </c>
      <c r="J47" s="28"/>
      <c r="K47" s="29"/>
      <c r="L47" s="28"/>
      <c r="M47" s="29"/>
      <c r="N47" s="58">
        <f t="shared" ref="N47:N52" si="9">SUM(I47-J47)</f>
        <v>3636.08</v>
      </c>
      <c r="O47" s="28">
        <v>3450</v>
      </c>
      <c r="P47" s="30">
        <v>45797</v>
      </c>
      <c r="Q47" s="28"/>
      <c r="R47" s="29"/>
      <c r="S47" s="28"/>
      <c r="T47" s="29"/>
      <c r="U47" s="67">
        <f>SUM(N47-O47)</f>
        <v>186.07999999999993</v>
      </c>
      <c r="V47" s="75">
        <v>26179.439999999999</v>
      </c>
      <c r="W47" s="72">
        <f t="shared" ref="W47:W52" si="10">SUM(U47+V47)</f>
        <v>26365.519999999997</v>
      </c>
      <c r="X47" s="1"/>
      <c r="Y47" s="1"/>
      <c r="Z47" s="84">
        <f t="shared" ref="Z47:Z52" si="11">SUM(W47-X47)</f>
        <v>26365.519999999997</v>
      </c>
      <c r="AA47" s="8"/>
      <c r="AB47" s="1"/>
      <c r="AC47" s="8"/>
      <c r="AD47" s="1"/>
      <c r="AE47" s="87">
        <f>SUM(Z47-AA47-AC47)</f>
        <v>26365.519999999997</v>
      </c>
      <c r="AF47" s="1"/>
      <c r="AG47" s="1"/>
    </row>
    <row r="48" spans="1:33" ht="16.5" thickBot="1" x14ac:dyDescent="0.3">
      <c r="A48" s="24">
        <v>32</v>
      </c>
      <c r="B48" s="45">
        <v>46</v>
      </c>
      <c r="C48" s="42">
        <v>0</v>
      </c>
      <c r="D48" s="46">
        <v>13158.968334371699</v>
      </c>
      <c r="E48" s="29">
        <v>13158.97</v>
      </c>
      <c r="F48" s="29">
        <v>8000</v>
      </c>
      <c r="G48" s="30">
        <v>45453</v>
      </c>
      <c r="H48" s="29">
        <v>5158.97</v>
      </c>
      <c r="I48" s="29">
        <v>5158.97</v>
      </c>
      <c r="J48" s="28">
        <v>5159</v>
      </c>
      <c r="K48" s="30">
        <v>45583</v>
      </c>
      <c r="L48" s="28"/>
      <c r="M48" s="30"/>
      <c r="N48" s="58">
        <f t="shared" si="9"/>
        <v>-2.9999999999745341E-2</v>
      </c>
      <c r="O48" s="28"/>
      <c r="P48" s="30"/>
      <c r="Q48" s="28"/>
      <c r="R48" s="30"/>
      <c r="S48" s="28"/>
      <c r="T48" s="30"/>
      <c r="U48" s="67">
        <f>SUM(N48)</f>
        <v>-2.9999999999745341E-2</v>
      </c>
      <c r="V48" s="75">
        <v>26000.5</v>
      </c>
      <c r="W48" s="72">
        <f t="shared" si="10"/>
        <v>26000.47</v>
      </c>
      <c r="X48" s="1"/>
      <c r="Y48" s="1"/>
      <c r="Z48" s="84">
        <f t="shared" si="11"/>
        <v>26000.47</v>
      </c>
      <c r="AA48" s="8"/>
      <c r="AB48" s="1"/>
      <c r="AC48" s="8"/>
      <c r="AD48" s="1"/>
      <c r="AE48" s="87">
        <f>SUM(Z48-AA48-AC48)</f>
        <v>26000.47</v>
      </c>
      <c r="AF48" s="1"/>
      <c r="AG48" s="1"/>
    </row>
    <row r="49" spans="1:33" ht="16.5" thickBot="1" x14ac:dyDescent="0.3">
      <c r="A49" s="24">
        <v>33</v>
      </c>
      <c r="B49" s="45">
        <v>48.49</v>
      </c>
      <c r="C49" s="26">
        <v>-4463.92</v>
      </c>
      <c r="D49" s="46">
        <v>15932.046103421186</v>
      </c>
      <c r="E49" s="28">
        <v>11468.13</v>
      </c>
      <c r="F49" s="29">
        <v>20000</v>
      </c>
      <c r="G49" s="30">
        <v>45425</v>
      </c>
      <c r="H49" s="29" t="s">
        <v>22</v>
      </c>
      <c r="I49" s="28"/>
      <c r="J49" s="28"/>
      <c r="K49" s="29"/>
      <c r="L49" s="28"/>
      <c r="M49" s="29"/>
      <c r="N49" s="58">
        <f t="shared" si="9"/>
        <v>0</v>
      </c>
      <c r="O49" s="28"/>
      <c r="P49" s="29"/>
      <c r="Q49" s="28"/>
      <c r="R49" s="29"/>
      <c r="S49" s="28"/>
      <c r="T49" s="29"/>
      <c r="U49" s="67">
        <f>SUM(N49)</f>
        <v>0</v>
      </c>
      <c r="V49" s="75">
        <v>29078.240000000002</v>
      </c>
      <c r="W49" s="72">
        <f t="shared" si="10"/>
        <v>29078.240000000002</v>
      </c>
      <c r="X49" s="1"/>
      <c r="Y49" s="1"/>
      <c r="Z49" s="84">
        <f t="shared" si="11"/>
        <v>29078.240000000002</v>
      </c>
      <c r="AA49" s="8">
        <v>29078.240000000002</v>
      </c>
      <c r="AB49" s="9">
        <v>45819</v>
      </c>
      <c r="AC49" s="8"/>
      <c r="AD49" s="9"/>
      <c r="AE49" s="87">
        <f t="shared" ref="AE49:AE52" si="12">SUM(Z49-AA49-AC49)</f>
        <v>0</v>
      </c>
      <c r="AF49" s="1"/>
      <c r="AG49" s="1"/>
    </row>
    <row r="50" spans="1:33" ht="16.5" thickBot="1" x14ac:dyDescent="0.3">
      <c r="A50" s="24">
        <v>34</v>
      </c>
      <c r="B50" s="45">
        <v>50</v>
      </c>
      <c r="C50" s="26">
        <v>17636.080000000002</v>
      </c>
      <c r="D50" s="46">
        <v>13158.968334371699</v>
      </c>
      <c r="E50" s="28">
        <f>D50+C50</f>
        <v>30795.048334371699</v>
      </c>
      <c r="F50" s="29"/>
      <c r="G50" s="29"/>
      <c r="H50" s="29"/>
      <c r="I50" s="28">
        <f>SUM(E50)</f>
        <v>30795.048334371699</v>
      </c>
      <c r="J50" s="28"/>
      <c r="K50" s="29"/>
      <c r="L50" s="28"/>
      <c r="M50" s="29"/>
      <c r="N50" s="58">
        <f t="shared" si="9"/>
        <v>30795.048334371699</v>
      </c>
      <c r="O50" s="28"/>
      <c r="P50" s="29"/>
      <c r="Q50" s="28"/>
      <c r="R50" s="29"/>
      <c r="S50" s="28"/>
      <c r="T50" s="29"/>
      <c r="U50" s="67">
        <f>SUM(N50)</f>
        <v>30795.048334371699</v>
      </c>
      <c r="V50" s="75">
        <v>26000.5</v>
      </c>
      <c r="W50" s="72">
        <f t="shared" si="10"/>
        <v>56795.548334371699</v>
      </c>
      <c r="X50" s="1"/>
      <c r="Y50" s="1"/>
      <c r="Z50" s="84">
        <f t="shared" si="11"/>
        <v>56795.548334371699</v>
      </c>
      <c r="AA50" s="8"/>
      <c r="AB50" s="1"/>
      <c r="AC50" s="8"/>
      <c r="AD50" s="1"/>
      <c r="AE50" s="87">
        <f t="shared" si="12"/>
        <v>56795.548334371699</v>
      </c>
      <c r="AF50" s="1"/>
      <c r="AG50" s="1"/>
    </row>
    <row r="51" spans="1:33" ht="16.5" thickBot="1" x14ac:dyDescent="0.3">
      <c r="A51" s="24">
        <v>35</v>
      </c>
      <c r="B51" s="45">
        <v>51</v>
      </c>
      <c r="C51" s="26">
        <v>17636.080000000002</v>
      </c>
      <c r="D51" s="46">
        <v>13158.968334371699</v>
      </c>
      <c r="E51" s="28">
        <f>D51+C51</f>
        <v>30795.048334371699</v>
      </c>
      <c r="F51" s="29">
        <v>10000</v>
      </c>
      <c r="G51" s="30">
        <v>45425</v>
      </c>
      <c r="H51" s="29">
        <v>20795</v>
      </c>
      <c r="I51" s="29">
        <v>20795</v>
      </c>
      <c r="J51" s="28"/>
      <c r="K51" s="29"/>
      <c r="L51" s="28"/>
      <c r="M51" s="29"/>
      <c r="N51" s="58">
        <f t="shared" si="9"/>
        <v>20795</v>
      </c>
      <c r="O51" s="28"/>
      <c r="P51" s="29"/>
      <c r="Q51" s="28"/>
      <c r="R51" s="29"/>
      <c r="S51" s="28"/>
      <c r="T51" s="29"/>
      <c r="U51" s="67">
        <f>SUM(N51)</f>
        <v>20795</v>
      </c>
      <c r="V51" s="75">
        <v>26000.5</v>
      </c>
      <c r="W51" s="72">
        <f t="shared" si="10"/>
        <v>46795.5</v>
      </c>
      <c r="X51" s="1"/>
      <c r="Y51" s="1"/>
      <c r="Z51" s="84">
        <f t="shared" si="11"/>
        <v>46795.5</v>
      </c>
      <c r="AA51" s="8"/>
      <c r="AB51" s="1"/>
      <c r="AC51" s="8"/>
      <c r="AD51" s="1"/>
      <c r="AE51" s="87">
        <f t="shared" si="12"/>
        <v>46795.5</v>
      </c>
      <c r="AF51" s="1"/>
      <c r="AG51" s="1"/>
    </row>
    <row r="52" spans="1:33" ht="15.75" x14ac:dyDescent="0.25">
      <c r="A52" s="91">
        <v>36</v>
      </c>
      <c r="B52" s="12">
        <v>52</v>
      </c>
      <c r="C52" s="43">
        <v>0</v>
      </c>
      <c r="D52" s="93">
        <v>21450.562992659205</v>
      </c>
      <c r="E52" s="33">
        <v>21450.560000000001</v>
      </c>
      <c r="F52" s="15">
        <v>21450.560000000001</v>
      </c>
      <c r="G52" s="17">
        <v>45456</v>
      </c>
      <c r="H52" s="15">
        <v>0</v>
      </c>
      <c r="I52" s="15">
        <v>0</v>
      </c>
      <c r="J52" s="16"/>
      <c r="K52" s="15"/>
      <c r="L52" s="16"/>
      <c r="M52" s="15"/>
      <c r="N52" s="55">
        <f t="shared" si="9"/>
        <v>0</v>
      </c>
      <c r="O52" s="16"/>
      <c r="P52" s="15"/>
      <c r="Q52" s="16"/>
      <c r="R52" s="15"/>
      <c r="S52" s="16"/>
      <c r="T52" s="15"/>
      <c r="U52" s="64">
        <f>SUM(N52)</f>
        <v>0</v>
      </c>
      <c r="V52" s="75">
        <v>35203.050000000003</v>
      </c>
      <c r="W52" s="72">
        <f t="shared" si="10"/>
        <v>35203.050000000003</v>
      </c>
      <c r="X52" s="1"/>
      <c r="Y52" s="1"/>
      <c r="Z52" s="84">
        <f t="shared" si="11"/>
        <v>35203.050000000003</v>
      </c>
      <c r="AA52" s="8"/>
      <c r="AB52" s="1"/>
      <c r="AC52" s="8"/>
      <c r="AD52" s="1"/>
      <c r="AE52" s="87">
        <f t="shared" si="12"/>
        <v>35203.050000000003</v>
      </c>
      <c r="AF52" s="1"/>
      <c r="AG52" s="1"/>
    </row>
    <row r="53" spans="1:33" ht="15.75" x14ac:dyDescent="0.25">
      <c r="A53" s="95"/>
      <c r="B53" s="2">
        <v>53</v>
      </c>
      <c r="C53" s="10"/>
      <c r="D53" s="99"/>
      <c r="E53" s="4"/>
      <c r="F53" s="1"/>
      <c r="G53" s="1"/>
      <c r="H53" s="1"/>
      <c r="I53" s="1"/>
      <c r="J53" s="8"/>
      <c r="K53" s="1"/>
      <c r="L53" s="8"/>
      <c r="M53" s="1"/>
      <c r="N53" s="61"/>
      <c r="O53" s="8"/>
      <c r="P53" s="1"/>
      <c r="Q53" s="8"/>
      <c r="R53" s="1"/>
      <c r="S53" s="8"/>
      <c r="T53" s="1"/>
      <c r="U53" s="70"/>
      <c r="V53" s="75"/>
      <c r="W53" s="72"/>
      <c r="X53" s="1"/>
      <c r="Y53" s="1"/>
      <c r="Z53" s="83"/>
      <c r="AA53" s="8"/>
      <c r="AB53" s="1"/>
      <c r="AC53" s="8"/>
      <c r="AD53" s="1"/>
      <c r="AE53" s="86"/>
      <c r="AF53" s="1"/>
      <c r="AG53" s="1"/>
    </row>
    <row r="54" spans="1:33" ht="15.75" x14ac:dyDescent="0.25">
      <c r="A54" s="95"/>
      <c r="B54" s="2">
        <v>82</v>
      </c>
      <c r="C54" s="10"/>
      <c r="D54" s="99"/>
      <c r="E54" s="4"/>
      <c r="F54" s="1"/>
      <c r="G54" s="1"/>
      <c r="H54" s="1"/>
      <c r="I54" s="1"/>
      <c r="J54" s="8"/>
      <c r="K54" s="1"/>
      <c r="L54" s="8"/>
      <c r="M54" s="1"/>
      <c r="N54" s="61"/>
      <c r="O54" s="8"/>
      <c r="P54" s="1"/>
      <c r="Q54" s="8"/>
      <c r="R54" s="1"/>
      <c r="S54" s="8"/>
      <c r="T54" s="1"/>
      <c r="U54" s="70"/>
      <c r="V54" s="75"/>
      <c r="W54" s="72"/>
      <c r="X54" s="1"/>
      <c r="Y54" s="1"/>
      <c r="Z54" s="83"/>
      <c r="AA54" s="8"/>
      <c r="AB54" s="1"/>
      <c r="AC54" s="8"/>
      <c r="AD54" s="1"/>
      <c r="AE54" s="86"/>
      <c r="AF54" s="1"/>
      <c r="AG54" s="1"/>
    </row>
    <row r="55" spans="1:33" ht="16.5" thickBot="1" x14ac:dyDescent="0.3">
      <c r="A55" s="92"/>
      <c r="B55" s="18">
        <v>83</v>
      </c>
      <c r="C55" s="32"/>
      <c r="D55" s="94"/>
      <c r="E55" s="20"/>
      <c r="F55" s="21"/>
      <c r="G55" s="21"/>
      <c r="H55" s="21"/>
      <c r="I55" s="21"/>
      <c r="J55" s="22"/>
      <c r="K55" s="21"/>
      <c r="L55" s="22"/>
      <c r="M55" s="21"/>
      <c r="N55" s="60"/>
      <c r="O55" s="22"/>
      <c r="P55" s="21"/>
      <c r="Q55" s="22"/>
      <c r="R55" s="21"/>
      <c r="S55" s="22"/>
      <c r="T55" s="21"/>
      <c r="U55" s="68"/>
      <c r="V55" s="75"/>
      <c r="W55" s="72"/>
      <c r="X55" s="1"/>
      <c r="Y55" s="1"/>
      <c r="Z55" s="83"/>
      <c r="AA55" s="8"/>
      <c r="AB55" s="1"/>
      <c r="AC55" s="8"/>
      <c r="AD55" s="1"/>
      <c r="AE55" s="86"/>
      <c r="AF55" s="1"/>
      <c r="AG55" s="1"/>
    </row>
    <row r="56" spans="1:33" ht="16.5" thickBot="1" x14ac:dyDescent="0.3">
      <c r="A56" s="24">
        <v>37</v>
      </c>
      <c r="B56" s="25">
        <v>54</v>
      </c>
      <c r="C56" s="26">
        <v>563.95000000000005</v>
      </c>
      <c r="D56" s="27">
        <v>13158.968334371699</v>
      </c>
      <c r="E56" s="28">
        <f>D56+C56</f>
        <v>13722.9183343717</v>
      </c>
      <c r="F56" s="29"/>
      <c r="G56" s="29"/>
      <c r="H56" s="29"/>
      <c r="I56" s="29">
        <v>13722.92</v>
      </c>
      <c r="J56" s="28"/>
      <c r="K56" s="29"/>
      <c r="L56" s="28"/>
      <c r="M56" s="29"/>
      <c r="N56" s="58">
        <f>SUM(I56-J56)</f>
        <v>13722.92</v>
      </c>
      <c r="O56" s="28">
        <v>14000</v>
      </c>
      <c r="P56" s="30">
        <v>45635</v>
      </c>
      <c r="Q56" s="28"/>
      <c r="R56" s="29"/>
      <c r="S56" s="28"/>
      <c r="T56" s="29"/>
      <c r="U56" s="67">
        <f>SUM(N56-O56)</f>
        <v>-277.07999999999993</v>
      </c>
      <c r="V56" s="75">
        <v>26000.5</v>
      </c>
      <c r="W56" s="72">
        <f>SUM(U56+V56)</f>
        <v>25723.42</v>
      </c>
      <c r="X56" s="1"/>
      <c r="Y56" s="1"/>
      <c r="Z56" s="84">
        <f>SUM(W56-X56)</f>
        <v>25723.42</v>
      </c>
      <c r="AA56" s="8"/>
      <c r="AB56" s="1"/>
      <c r="AC56" s="8"/>
      <c r="AD56" s="1"/>
      <c r="AE56" s="87">
        <f>SUM(Z56-AA56-AC56)</f>
        <v>25723.42</v>
      </c>
      <c r="AF56" s="1"/>
      <c r="AG56" s="1"/>
    </row>
    <row r="57" spans="1:33" ht="16.5" thickBot="1" x14ac:dyDescent="0.3">
      <c r="A57" s="24">
        <v>38</v>
      </c>
      <c r="B57" s="25">
        <v>55</v>
      </c>
      <c r="C57" s="26">
        <v>17636.080000000002</v>
      </c>
      <c r="D57" s="27">
        <v>13158.968334371699</v>
      </c>
      <c r="E57" s="28">
        <f>D57+C57</f>
        <v>30795.048334371699</v>
      </c>
      <c r="F57" s="29"/>
      <c r="G57" s="29"/>
      <c r="H57" s="29"/>
      <c r="I57" s="29">
        <v>30795.05</v>
      </c>
      <c r="J57" s="28"/>
      <c r="K57" s="29"/>
      <c r="L57" s="28"/>
      <c r="M57" s="29"/>
      <c r="N57" s="58">
        <f>SUM(I57-J57)</f>
        <v>30795.05</v>
      </c>
      <c r="O57" s="28"/>
      <c r="P57" s="29"/>
      <c r="Q57" s="28"/>
      <c r="R57" s="29"/>
      <c r="S57" s="28"/>
      <c r="T57" s="29"/>
      <c r="U57" s="67">
        <f>SUM(N57)</f>
        <v>30795.05</v>
      </c>
      <c r="V57" s="75">
        <v>26000.5</v>
      </c>
      <c r="W57" s="72">
        <f>SUM(U57+V57)</f>
        <v>56795.55</v>
      </c>
      <c r="X57" s="1"/>
      <c r="Y57" s="1"/>
      <c r="Z57" s="84">
        <f>SUM(W57-X57)</f>
        <v>56795.55</v>
      </c>
      <c r="AA57" s="8"/>
      <c r="AB57" s="1"/>
      <c r="AC57" s="8"/>
      <c r="AD57" s="1"/>
      <c r="AE57" s="87">
        <f t="shared" ref="AE57:AE60" si="13">SUM(Z57-AA57-AC57)</f>
        <v>56795.55</v>
      </c>
      <c r="AF57" s="1"/>
      <c r="AG57" s="1"/>
    </row>
    <row r="58" spans="1:33" ht="16.5" thickBot="1" x14ac:dyDescent="0.3">
      <c r="A58" s="24">
        <v>39</v>
      </c>
      <c r="B58" s="25">
        <v>56</v>
      </c>
      <c r="C58" s="26">
        <v>0</v>
      </c>
      <c r="D58" s="27">
        <v>13158.968334371699</v>
      </c>
      <c r="E58" s="29">
        <v>13158.97</v>
      </c>
      <c r="F58" s="29"/>
      <c r="G58" s="29"/>
      <c r="H58" s="29"/>
      <c r="I58" s="29">
        <v>13158.97</v>
      </c>
      <c r="J58" s="28"/>
      <c r="K58" s="29"/>
      <c r="L58" s="28"/>
      <c r="M58" s="29"/>
      <c r="N58" s="58">
        <f>SUM(I58-J58)</f>
        <v>13158.97</v>
      </c>
      <c r="O58" s="28">
        <v>13158.97</v>
      </c>
      <c r="P58" s="30">
        <v>45595</v>
      </c>
      <c r="Q58" s="28"/>
      <c r="R58" s="29"/>
      <c r="S58" s="28"/>
      <c r="T58" s="29"/>
      <c r="U58" s="67">
        <f>SUM(N58-O58)</f>
        <v>0</v>
      </c>
      <c r="V58" s="75">
        <v>26000.5</v>
      </c>
      <c r="W58" s="72">
        <f>SUM(U58+V58)</f>
        <v>26000.5</v>
      </c>
      <c r="X58" s="1"/>
      <c r="Y58" s="1"/>
      <c r="Z58" s="84">
        <f>SUM(W58-X58)</f>
        <v>26000.5</v>
      </c>
      <c r="AA58" s="8"/>
      <c r="AB58" s="1"/>
      <c r="AC58" s="8"/>
      <c r="AD58" s="1"/>
      <c r="AE58" s="87">
        <f t="shared" si="13"/>
        <v>26000.5</v>
      </c>
      <c r="AF58" s="1"/>
      <c r="AG58" s="1"/>
    </row>
    <row r="59" spans="1:33" ht="16.5" thickBot="1" x14ac:dyDescent="0.3">
      <c r="A59" s="24">
        <v>40</v>
      </c>
      <c r="B59" s="25">
        <v>57</v>
      </c>
      <c r="C59" s="26">
        <v>0</v>
      </c>
      <c r="D59" s="27">
        <v>13158.968334371699</v>
      </c>
      <c r="E59" s="29">
        <v>13158.97</v>
      </c>
      <c r="F59" s="29"/>
      <c r="G59" s="29"/>
      <c r="H59" s="29"/>
      <c r="I59" s="29">
        <v>13158.97</v>
      </c>
      <c r="J59" s="28"/>
      <c r="K59" s="29"/>
      <c r="L59" s="28"/>
      <c r="M59" s="29"/>
      <c r="N59" s="58">
        <f>SUM(I59-J59)</f>
        <v>13158.97</v>
      </c>
      <c r="O59" s="28">
        <v>158.97</v>
      </c>
      <c r="P59" s="30">
        <v>45608</v>
      </c>
      <c r="Q59" s="28">
        <v>3000</v>
      </c>
      <c r="R59" s="30">
        <v>45637</v>
      </c>
      <c r="S59" s="28">
        <v>10000</v>
      </c>
      <c r="T59" s="30">
        <v>45744</v>
      </c>
      <c r="U59" s="67">
        <f>SUM(N59-O59-Q59-S59)</f>
        <v>0</v>
      </c>
      <c r="V59" s="75">
        <v>26000.5</v>
      </c>
      <c r="W59" s="72">
        <f>SUM(U59+V59)</f>
        <v>26000.5</v>
      </c>
      <c r="X59" s="1"/>
      <c r="Y59" s="1"/>
      <c r="Z59" s="84">
        <f>SUM(W59-X59)</f>
        <v>26000.5</v>
      </c>
      <c r="AA59" s="8"/>
      <c r="AB59" s="1"/>
      <c r="AC59" s="8"/>
      <c r="AD59" s="1"/>
      <c r="AE59" s="87">
        <f t="shared" si="13"/>
        <v>26000.5</v>
      </c>
      <c r="AF59" s="1"/>
      <c r="AG59" s="1"/>
    </row>
    <row r="60" spans="1:33" ht="15.75" x14ac:dyDescent="0.25">
      <c r="A60" s="91">
        <v>41</v>
      </c>
      <c r="B60" s="12">
        <v>58</v>
      </c>
      <c r="C60" s="13">
        <v>38480.46</v>
      </c>
      <c r="D60" s="93">
        <v>22262.05</v>
      </c>
      <c r="E60" s="44">
        <v>60742.51</v>
      </c>
      <c r="F60" s="34">
        <v>60743</v>
      </c>
      <c r="G60" s="35">
        <v>45425</v>
      </c>
      <c r="H60" s="36">
        <v>0</v>
      </c>
      <c r="I60" s="37">
        <v>0</v>
      </c>
      <c r="J60" s="16"/>
      <c r="K60" s="15"/>
      <c r="L60" s="16"/>
      <c r="M60" s="15"/>
      <c r="N60" s="55">
        <f>SUM(I60-J60)</f>
        <v>0</v>
      </c>
      <c r="O60" s="16"/>
      <c r="P60" s="15"/>
      <c r="Q60" s="16"/>
      <c r="R60" s="15"/>
      <c r="S60" s="16"/>
      <c r="T60" s="15"/>
      <c r="U60" s="64"/>
      <c r="V60" s="75">
        <v>29068.02</v>
      </c>
      <c r="W60" s="72">
        <f>SUM(U60+V60)</f>
        <v>29068.02</v>
      </c>
      <c r="X60" s="1"/>
      <c r="Y60" s="1"/>
      <c r="Z60" s="84">
        <f>SUM(W60-X60)</f>
        <v>29068.02</v>
      </c>
      <c r="AA60" s="8"/>
      <c r="AB60" s="1"/>
      <c r="AC60" s="8"/>
      <c r="AD60" s="1"/>
      <c r="AE60" s="87">
        <f t="shared" si="13"/>
        <v>29068.02</v>
      </c>
      <c r="AF60" s="1"/>
      <c r="AG60" s="1"/>
    </row>
    <row r="61" spans="1:33" ht="16.5" thickBot="1" x14ac:dyDescent="0.3">
      <c r="A61" s="102"/>
      <c r="B61" s="18">
        <v>59</v>
      </c>
      <c r="C61" s="19"/>
      <c r="D61" s="103"/>
      <c r="E61" s="38"/>
      <c r="F61" s="38" t="s">
        <v>17</v>
      </c>
      <c r="G61" s="39" t="s">
        <v>18</v>
      </c>
      <c r="H61" s="40"/>
      <c r="I61" s="41"/>
      <c r="J61" s="22"/>
      <c r="K61" s="21"/>
      <c r="L61" s="22"/>
      <c r="M61" s="21"/>
      <c r="N61" s="60"/>
      <c r="O61" s="22"/>
      <c r="P61" s="21"/>
      <c r="Q61" s="22"/>
      <c r="R61" s="21"/>
      <c r="S61" s="22"/>
      <c r="T61" s="21"/>
      <c r="U61" s="68"/>
      <c r="V61" s="75"/>
      <c r="W61" s="72"/>
      <c r="X61" s="1"/>
      <c r="Y61" s="1"/>
      <c r="Z61" s="83"/>
      <c r="AA61" s="8"/>
      <c r="AB61" s="1"/>
      <c r="AC61" s="8"/>
      <c r="AD61" s="1"/>
      <c r="AE61" s="86"/>
      <c r="AF61" s="1"/>
      <c r="AG61" s="1"/>
    </row>
    <row r="62" spans="1:33" ht="16.5" thickBot="1" x14ac:dyDescent="0.3">
      <c r="A62" s="24">
        <v>42</v>
      </c>
      <c r="B62" s="25">
        <v>60.75</v>
      </c>
      <c r="C62" s="26">
        <v>17636.080000000002</v>
      </c>
      <c r="D62" s="27">
        <v>16033.39</v>
      </c>
      <c r="E62" s="28">
        <f>D62+C62</f>
        <v>33669.47</v>
      </c>
      <c r="F62" s="29">
        <v>2000</v>
      </c>
      <c r="G62" s="30">
        <v>45482</v>
      </c>
      <c r="H62" s="28">
        <f>SUM(E62-F62)</f>
        <v>31669.47</v>
      </c>
      <c r="I62" s="28">
        <f>SUM(H62)</f>
        <v>31669.47</v>
      </c>
      <c r="J62" s="28">
        <v>3000</v>
      </c>
      <c r="K62" s="30">
        <v>45576</v>
      </c>
      <c r="L62" s="28"/>
      <c r="M62" s="30"/>
      <c r="N62" s="58">
        <f>SUM(I62-J62)</f>
        <v>28669.47</v>
      </c>
      <c r="O62" s="28">
        <v>3000</v>
      </c>
      <c r="P62" s="30">
        <v>45651</v>
      </c>
      <c r="Q62" s="28">
        <v>4000</v>
      </c>
      <c r="R62" s="30">
        <v>45362</v>
      </c>
      <c r="S62" s="28">
        <v>5636.08</v>
      </c>
      <c r="T62" s="30">
        <v>45762</v>
      </c>
      <c r="U62" s="67">
        <f>SUM(N62-O62-Q62-S62)</f>
        <v>16033.390000000001</v>
      </c>
      <c r="V62" s="75">
        <v>29190.720000000001</v>
      </c>
      <c r="W62" s="72">
        <f>SUM(U62+V62)</f>
        <v>45224.11</v>
      </c>
      <c r="X62" s="1"/>
      <c r="Y62" s="1"/>
      <c r="Z62" s="84">
        <f>SUM(W62-X62)</f>
        <v>45224.11</v>
      </c>
      <c r="AA62" s="8"/>
      <c r="AB62" s="1"/>
      <c r="AC62" s="8"/>
      <c r="AD62" s="1"/>
      <c r="AE62" s="87">
        <f>SUM(Z62-AA62-AC62)</f>
        <v>45224.11</v>
      </c>
      <c r="AF62" s="1"/>
      <c r="AG62" s="1"/>
    </row>
    <row r="63" spans="1:33" ht="16.5" thickBot="1" x14ac:dyDescent="0.3">
      <c r="A63" s="24">
        <v>43</v>
      </c>
      <c r="B63" s="25">
        <v>61</v>
      </c>
      <c r="C63" s="26">
        <v>165.86</v>
      </c>
      <c r="D63" s="27">
        <v>13158.968334371699</v>
      </c>
      <c r="E63" s="28">
        <f>D63+C63</f>
        <v>13324.828334371699</v>
      </c>
      <c r="F63" s="29"/>
      <c r="G63" s="29"/>
      <c r="H63" s="29"/>
      <c r="I63" s="29">
        <v>13324.83</v>
      </c>
      <c r="J63" s="28"/>
      <c r="K63" s="29"/>
      <c r="L63" s="28"/>
      <c r="M63" s="29"/>
      <c r="N63" s="58">
        <f>SUM(I63-J63)</f>
        <v>13324.83</v>
      </c>
      <c r="O63" s="28">
        <v>13324.83</v>
      </c>
      <c r="P63" s="30">
        <v>45799</v>
      </c>
      <c r="Q63" s="28"/>
      <c r="R63" s="29"/>
      <c r="S63" s="28"/>
      <c r="T63" s="29"/>
      <c r="U63" s="67">
        <f>SUM(N63-O63)</f>
        <v>0</v>
      </c>
      <c r="V63" s="75">
        <v>26000.5</v>
      </c>
      <c r="W63" s="72">
        <f>SUM(U63+V63)</f>
        <v>26000.5</v>
      </c>
      <c r="X63" s="1"/>
      <c r="Y63" s="1"/>
      <c r="Z63" s="84">
        <f>SUM(W63-X63)</f>
        <v>26000.5</v>
      </c>
      <c r="AA63" s="8"/>
      <c r="AB63" s="1"/>
      <c r="AC63" s="8"/>
      <c r="AD63" s="1"/>
      <c r="AE63" s="87">
        <f t="shared" ref="AE63:AE66" si="14">SUM(Z63-AA63-AC63)</f>
        <v>26000.5</v>
      </c>
      <c r="AF63" s="1"/>
      <c r="AG63" s="1"/>
    </row>
    <row r="64" spans="1:33" ht="16.5" thickBot="1" x14ac:dyDescent="0.3">
      <c r="A64" s="24">
        <v>44</v>
      </c>
      <c r="B64" s="25">
        <v>62</v>
      </c>
      <c r="C64" s="26">
        <v>17636.080000000002</v>
      </c>
      <c r="D64" s="27">
        <v>13158.968334371699</v>
      </c>
      <c r="E64" s="28">
        <f>D64+C64</f>
        <v>30795.048334371699</v>
      </c>
      <c r="F64" s="29"/>
      <c r="G64" s="29"/>
      <c r="H64" s="29"/>
      <c r="I64" s="29">
        <v>30795.05</v>
      </c>
      <c r="J64" s="28"/>
      <c r="K64" s="29"/>
      <c r="L64" s="28"/>
      <c r="M64" s="29"/>
      <c r="N64" s="58">
        <f>SUM(I64-J64)</f>
        <v>30795.05</v>
      </c>
      <c r="O64" s="28">
        <v>30795.05</v>
      </c>
      <c r="P64" s="30">
        <v>45799</v>
      </c>
      <c r="Q64" s="28"/>
      <c r="R64" s="29"/>
      <c r="S64" s="28"/>
      <c r="T64" s="29"/>
      <c r="U64" s="67">
        <f>SUM(N64-O64)</f>
        <v>0</v>
      </c>
      <c r="V64" s="75">
        <v>26000.5</v>
      </c>
      <c r="W64" s="72">
        <f>SUM(U64+V64)</f>
        <v>26000.5</v>
      </c>
      <c r="X64" s="1"/>
      <c r="Y64" s="1"/>
      <c r="Z64" s="84">
        <f>SUM(W64-X64)</f>
        <v>26000.5</v>
      </c>
      <c r="AA64" s="8"/>
      <c r="AB64" s="1"/>
      <c r="AC64" s="8"/>
      <c r="AD64" s="1"/>
      <c r="AE64" s="87">
        <f t="shared" si="14"/>
        <v>26000.5</v>
      </c>
      <c r="AF64" s="1"/>
      <c r="AG64" s="1"/>
    </row>
    <row r="65" spans="1:33" ht="16.5" thickBot="1" x14ac:dyDescent="0.3">
      <c r="A65" s="24">
        <v>45</v>
      </c>
      <c r="B65" s="25">
        <v>63</v>
      </c>
      <c r="C65" s="26">
        <v>17636.080000000002</v>
      </c>
      <c r="D65" s="27">
        <v>13158.968334371699</v>
      </c>
      <c r="E65" s="28">
        <f>D65+C65</f>
        <v>30795.048334371699</v>
      </c>
      <c r="F65" s="29"/>
      <c r="G65" s="29"/>
      <c r="H65" s="29"/>
      <c r="I65" s="29">
        <v>30795.05</v>
      </c>
      <c r="J65" s="28"/>
      <c r="K65" s="29"/>
      <c r="L65" s="28"/>
      <c r="M65" s="29"/>
      <c r="N65" s="58">
        <f>SUM(I65-J65)</f>
        <v>30795.05</v>
      </c>
      <c r="O65" s="28"/>
      <c r="P65" s="29"/>
      <c r="Q65" s="28"/>
      <c r="R65" s="29"/>
      <c r="S65" s="28"/>
      <c r="T65" s="29"/>
      <c r="U65" s="67">
        <f>SUM(N65)</f>
        <v>30795.05</v>
      </c>
      <c r="V65" s="75">
        <v>26000.5</v>
      </c>
      <c r="W65" s="72">
        <f>SUM(U65+V65)</f>
        <v>56795.55</v>
      </c>
      <c r="X65" s="1"/>
      <c r="Y65" s="1"/>
      <c r="Z65" s="84">
        <f>SUM(W65-X65)</f>
        <v>56795.55</v>
      </c>
      <c r="AA65" s="8"/>
      <c r="AB65" s="1"/>
      <c r="AC65" s="8"/>
      <c r="AD65" s="1"/>
      <c r="AE65" s="87">
        <f t="shared" si="14"/>
        <v>56795.55</v>
      </c>
      <c r="AF65" s="1"/>
      <c r="AG65" s="1"/>
    </row>
    <row r="66" spans="1:33" ht="15.75" x14ac:dyDescent="0.25">
      <c r="A66" s="91">
        <v>46</v>
      </c>
      <c r="B66" s="12">
        <v>64</v>
      </c>
      <c r="C66" s="13">
        <v>-917.33</v>
      </c>
      <c r="D66" s="93">
        <v>21413.711460844595</v>
      </c>
      <c r="E66" s="33">
        <v>20496.38</v>
      </c>
      <c r="F66" s="15"/>
      <c r="G66" s="15"/>
      <c r="H66" s="15"/>
      <c r="I66" s="15">
        <v>20496.38</v>
      </c>
      <c r="J66" s="16"/>
      <c r="K66" s="15"/>
      <c r="L66" s="16"/>
      <c r="M66" s="15"/>
      <c r="N66" s="55">
        <f>SUM(I66-J66)</f>
        <v>20496.38</v>
      </c>
      <c r="O66" s="16">
        <v>20496.38</v>
      </c>
      <c r="P66" s="17">
        <v>45593</v>
      </c>
      <c r="Q66" s="16"/>
      <c r="R66" s="15"/>
      <c r="S66" s="16"/>
      <c r="T66" s="15"/>
      <c r="U66" s="64">
        <f>SUM(N66-O66)</f>
        <v>0</v>
      </c>
      <c r="V66" s="75">
        <v>35162.15</v>
      </c>
      <c r="W66" s="72">
        <f>SUM(U66+V66)</f>
        <v>35162.15</v>
      </c>
      <c r="X66" s="1"/>
      <c r="Y66" s="1"/>
      <c r="Z66" s="84">
        <f>SUM(W66-X66)</f>
        <v>35162.15</v>
      </c>
      <c r="AA66" s="8"/>
      <c r="AB66" s="1"/>
      <c r="AC66" s="8"/>
      <c r="AD66" s="1"/>
      <c r="AE66" s="87">
        <f t="shared" si="14"/>
        <v>35162.15</v>
      </c>
      <c r="AF66" s="1"/>
      <c r="AG66" s="1"/>
    </row>
    <row r="67" spans="1:33" ht="15.75" x14ac:dyDescent="0.25">
      <c r="A67" s="95"/>
      <c r="B67" s="2">
        <v>65</v>
      </c>
      <c r="C67" s="3"/>
      <c r="D67" s="99"/>
      <c r="E67" s="4"/>
      <c r="F67" s="1"/>
      <c r="G67" s="1"/>
      <c r="H67" s="1"/>
      <c r="I67" s="1"/>
      <c r="J67" s="8"/>
      <c r="K67" s="1"/>
      <c r="L67" s="8"/>
      <c r="M67" s="1"/>
      <c r="N67" s="61"/>
      <c r="O67" s="8"/>
      <c r="P67" s="1"/>
      <c r="Q67" s="8"/>
      <c r="R67" s="1"/>
      <c r="S67" s="8"/>
      <c r="T67" s="1"/>
      <c r="U67" s="70"/>
      <c r="V67" s="75"/>
      <c r="W67" s="72"/>
      <c r="X67" s="1"/>
      <c r="Y67" s="1"/>
      <c r="Z67" s="83"/>
      <c r="AA67" s="8"/>
      <c r="AB67" s="1"/>
      <c r="AC67" s="8"/>
      <c r="AD67" s="1"/>
      <c r="AE67" s="86"/>
      <c r="AF67" s="1"/>
      <c r="AG67" s="1"/>
    </row>
    <row r="68" spans="1:33" ht="15.75" x14ac:dyDescent="0.25">
      <c r="A68" s="95"/>
      <c r="B68" s="2">
        <v>70</v>
      </c>
      <c r="C68" s="3"/>
      <c r="D68" s="99"/>
      <c r="E68" s="4"/>
      <c r="F68" s="1"/>
      <c r="G68" s="1"/>
      <c r="H68" s="1"/>
      <c r="I68" s="1"/>
      <c r="J68" s="8"/>
      <c r="K68" s="1"/>
      <c r="L68" s="8"/>
      <c r="M68" s="1"/>
      <c r="N68" s="61"/>
      <c r="O68" s="8"/>
      <c r="P68" s="1"/>
      <c r="Q68" s="8"/>
      <c r="R68" s="1"/>
      <c r="S68" s="8"/>
      <c r="T68" s="1"/>
      <c r="U68" s="70"/>
      <c r="V68" s="75"/>
      <c r="W68" s="72"/>
      <c r="X68" s="1"/>
      <c r="Y68" s="1"/>
      <c r="Z68" s="83"/>
      <c r="AA68" s="8"/>
      <c r="AB68" s="1"/>
      <c r="AC68" s="8"/>
      <c r="AD68" s="1"/>
      <c r="AE68" s="86"/>
      <c r="AF68" s="1"/>
      <c r="AG68" s="1"/>
    </row>
    <row r="69" spans="1:33" ht="16.5" thickBot="1" x14ac:dyDescent="0.3">
      <c r="A69" s="92"/>
      <c r="B69" s="18">
        <v>71</v>
      </c>
      <c r="C69" s="19"/>
      <c r="D69" s="94"/>
      <c r="E69" s="20"/>
      <c r="F69" s="21"/>
      <c r="G69" s="21"/>
      <c r="H69" s="21"/>
      <c r="I69" s="21"/>
      <c r="J69" s="22"/>
      <c r="K69" s="21"/>
      <c r="L69" s="22"/>
      <c r="M69" s="21"/>
      <c r="N69" s="60"/>
      <c r="O69" s="22"/>
      <c r="P69" s="21"/>
      <c r="Q69" s="22"/>
      <c r="R69" s="21"/>
      <c r="S69" s="22"/>
      <c r="T69" s="21"/>
      <c r="U69" s="68"/>
      <c r="V69" s="75"/>
      <c r="W69" s="72"/>
      <c r="X69" s="1"/>
      <c r="Y69" s="1"/>
      <c r="Z69" s="83"/>
      <c r="AA69" s="8"/>
      <c r="AB69" s="1"/>
      <c r="AC69" s="8"/>
      <c r="AD69" s="1"/>
      <c r="AE69" s="86"/>
      <c r="AF69" s="1"/>
      <c r="AG69" s="1"/>
    </row>
    <row r="70" spans="1:33" ht="16.5" thickBot="1" x14ac:dyDescent="0.3">
      <c r="A70" s="24">
        <v>47</v>
      </c>
      <c r="B70" s="25">
        <v>66</v>
      </c>
      <c r="C70" s="26">
        <v>4276.1400000000003</v>
      </c>
      <c r="D70" s="27">
        <v>13168.181217325351</v>
      </c>
      <c r="E70" s="28">
        <f>D70+C70</f>
        <v>17444.321217325352</v>
      </c>
      <c r="F70" s="29">
        <v>13170</v>
      </c>
      <c r="G70" s="30">
        <v>45448</v>
      </c>
      <c r="H70" s="29">
        <v>4274.32</v>
      </c>
      <c r="I70" s="29">
        <v>4274.32</v>
      </c>
      <c r="J70" s="28"/>
      <c r="K70" s="29"/>
      <c r="L70" s="28"/>
      <c r="M70" s="29"/>
      <c r="N70" s="58">
        <f>SUM(I70-J70)</f>
        <v>4274.32</v>
      </c>
      <c r="O70" s="28"/>
      <c r="P70" s="29"/>
      <c r="Q70" s="28"/>
      <c r="R70" s="29"/>
      <c r="S70" s="28"/>
      <c r="T70" s="29"/>
      <c r="U70" s="67">
        <f>SUM(N70)</f>
        <v>4274.32</v>
      </c>
      <c r="V70" s="75">
        <v>26010.73</v>
      </c>
      <c r="W70" s="72">
        <f>SUM(U70+V70)</f>
        <v>30285.05</v>
      </c>
      <c r="X70" s="1"/>
      <c r="Y70" s="1"/>
      <c r="Z70" s="84">
        <f>SUM(W70-X70)</f>
        <v>30285.05</v>
      </c>
      <c r="AA70" s="8">
        <v>7000</v>
      </c>
      <c r="AB70" s="9">
        <v>45824</v>
      </c>
      <c r="AC70" s="8"/>
      <c r="AD70" s="9"/>
      <c r="AE70" s="87">
        <f>SUM(Z70-AA70-AC70)</f>
        <v>23285.05</v>
      </c>
      <c r="AF70" s="1"/>
      <c r="AG70" s="1"/>
    </row>
    <row r="71" spans="1:33" ht="16.5" thickBot="1" x14ac:dyDescent="0.3">
      <c r="A71" s="24">
        <v>48</v>
      </c>
      <c r="B71" s="25">
        <v>67</v>
      </c>
      <c r="C71" s="26">
        <v>0</v>
      </c>
      <c r="D71" s="27">
        <v>14080.256629736978</v>
      </c>
      <c r="E71" s="29">
        <v>14080.26</v>
      </c>
      <c r="F71" s="29">
        <v>16858</v>
      </c>
      <c r="G71" s="30">
        <v>45448</v>
      </c>
      <c r="H71" s="29">
        <v>-2777.74</v>
      </c>
      <c r="I71" s="29">
        <v>-2777.74</v>
      </c>
      <c r="J71" s="28"/>
      <c r="K71" s="29"/>
      <c r="L71" s="28"/>
      <c r="M71" s="29"/>
      <c r="N71" s="58">
        <f>SUM(I71-J71)</f>
        <v>-2777.74</v>
      </c>
      <c r="O71" s="28"/>
      <c r="P71" s="29"/>
      <c r="Q71" s="28"/>
      <c r="R71" s="29"/>
      <c r="S71" s="28"/>
      <c r="T71" s="29"/>
      <c r="U71" s="67">
        <f>SUM(N71)</f>
        <v>-2777.74</v>
      </c>
      <c r="V71" s="75">
        <v>27023.01</v>
      </c>
      <c r="W71" s="72">
        <f>SUM(U71+V71)</f>
        <v>24245.269999999997</v>
      </c>
      <c r="X71" s="1"/>
      <c r="Y71" s="1"/>
      <c r="Z71" s="84">
        <f>SUM(W71-X71)</f>
        <v>24245.269999999997</v>
      </c>
      <c r="AA71" s="8">
        <v>24250</v>
      </c>
      <c r="AB71" s="9">
        <v>45824</v>
      </c>
      <c r="AC71" s="8"/>
      <c r="AD71" s="9"/>
      <c r="AE71" s="87">
        <f t="shared" ref="AE71:AE72" si="15">SUM(Z71-AA71-AC71)</f>
        <v>-4.7300000000032014</v>
      </c>
      <c r="AF71" s="1"/>
      <c r="AG71" s="1"/>
    </row>
    <row r="72" spans="1:33" ht="15.75" x14ac:dyDescent="0.25">
      <c r="A72" s="91">
        <v>49</v>
      </c>
      <c r="B72" s="12">
        <v>68</v>
      </c>
      <c r="C72" s="13">
        <v>-31.72</v>
      </c>
      <c r="D72" s="93">
        <v>16844.121515832816</v>
      </c>
      <c r="E72" s="34">
        <v>16812.400000000001</v>
      </c>
      <c r="F72" s="34">
        <v>10000</v>
      </c>
      <c r="G72" s="35">
        <v>45425</v>
      </c>
      <c r="H72" s="36">
        <f>SUM(E72-F72-F73)</f>
        <v>889.57000000000153</v>
      </c>
      <c r="I72" s="37">
        <f>SUM(H72)</f>
        <v>889.57000000000153</v>
      </c>
      <c r="J72" s="16">
        <v>889.57</v>
      </c>
      <c r="K72" s="17">
        <v>45575</v>
      </c>
      <c r="L72" s="16"/>
      <c r="M72" s="17"/>
      <c r="N72" s="55">
        <f>SUM(H72-I72)</f>
        <v>0</v>
      </c>
      <c r="O72" s="16"/>
      <c r="P72" s="17"/>
      <c r="Q72" s="16"/>
      <c r="R72" s="17"/>
      <c r="S72" s="16"/>
      <c r="T72" s="17"/>
      <c r="U72" s="64">
        <f>SUM(N72)</f>
        <v>0</v>
      </c>
      <c r="V72" s="75">
        <v>30090.52</v>
      </c>
      <c r="W72" s="72">
        <f>SUM(U72+V72)</f>
        <v>30090.52</v>
      </c>
      <c r="X72" s="1"/>
      <c r="Y72" s="1"/>
      <c r="Z72" s="84">
        <f>SUM(W72-X72)</f>
        <v>30090.52</v>
      </c>
      <c r="AA72" s="8">
        <v>30100.52</v>
      </c>
      <c r="AB72" s="9">
        <v>45816</v>
      </c>
      <c r="AC72" s="8"/>
      <c r="AD72" s="9"/>
      <c r="AE72" s="87">
        <f t="shared" si="15"/>
        <v>-10</v>
      </c>
      <c r="AF72" s="1"/>
      <c r="AG72" s="1"/>
    </row>
    <row r="73" spans="1:33" ht="16.5" thickBot="1" x14ac:dyDescent="0.3">
      <c r="A73" s="92"/>
      <c r="B73" s="18">
        <v>69</v>
      </c>
      <c r="C73" s="19"/>
      <c r="D73" s="94"/>
      <c r="E73" s="38"/>
      <c r="F73" s="38">
        <v>5922.83</v>
      </c>
      <c r="G73" s="39">
        <v>45448</v>
      </c>
      <c r="H73" s="40"/>
      <c r="I73" s="41"/>
      <c r="J73" s="22"/>
      <c r="K73" s="21"/>
      <c r="L73" s="22"/>
      <c r="M73" s="21"/>
      <c r="N73" s="60"/>
      <c r="O73" s="22"/>
      <c r="P73" s="21"/>
      <c r="Q73" s="22"/>
      <c r="R73" s="21"/>
      <c r="S73" s="22"/>
      <c r="T73" s="21"/>
      <c r="U73" s="68"/>
      <c r="V73" s="75"/>
      <c r="W73" s="72"/>
      <c r="X73" s="1"/>
      <c r="Y73" s="1"/>
      <c r="Z73" s="83"/>
      <c r="AA73" s="8"/>
      <c r="AB73" s="1"/>
      <c r="AC73" s="8"/>
      <c r="AD73" s="1"/>
      <c r="AE73" s="86"/>
      <c r="AF73" s="1"/>
      <c r="AG73" s="1"/>
    </row>
    <row r="74" spans="1:33" ht="16.5" thickBot="1" x14ac:dyDescent="0.3">
      <c r="A74" s="24">
        <v>50</v>
      </c>
      <c r="B74" s="25">
        <v>72</v>
      </c>
      <c r="C74" s="42">
        <v>17636.080000000002</v>
      </c>
      <c r="D74" s="27">
        <v>13158.968334371699</v>
      </c>
      <c r="E74" s="28">
        <f>D74+C74</f>
        <v>30795.048334371699</v>
      </c>
      <c r="F74" s="29"/>
      <c r="G74" s="29"/>
      <c r="H74" s="29"/>
      <c r="I74" s="28">
        <f>SUM(E74)</f>
        <v>30795.048334371699</v>
      </c>
      <c r="J74" s="28"/>
      <c r="K74" s="29"/>
      <c r="L74" s="28"/>
      <c r="M74" s="29"/>
      <c r="N74" s="58">
        <f t="shared" ref="N74:N81" si="16">SUM(I74-J74)</f>
        <v>30795.048334371699</v>
      </c>
      <c r="O74" s="28"/>
      <c r="P74" s="29"/>
      <c r="Q74" s="28"/>
      <c r="R74" s="29"/>
      <c r="S74" s="28"/>
      <c r="T74" s="29"/>
      <c r="U74" s="67">
        <f t="shared" ref="U74:U81" si="17">SUM(N74)</f>
        <v>30795.048334371699</v>
      </c>
      <c r="V74" s="75">
        <v>26000.5</v>
      </c>
      <c r="W74" s="72">
        <f>SUM(U74+V74)</f>
        <v>56795.548334371699</v>
      </c>
      <c r="X74" s="1"/>
      <c r="Y74" s="1"/>
      <c r="Z74" s="84">
        <f>SUM(W74-X74)</f>
        <v>56795.548334371699</v>
      </c>
      <c r="AA74" s="8"/>
      <c r="AB74" s="1"/>
      <c r="AC74" s="8"/>
      <c r="AD74" s="1"/>
      <c r="AE74" s="87">
        <f>SUM(Z74-AA74-AC74)</f>
        <v>56795.548334371699</v>
      </c>
      <c r="AF74" s="1"/>
      <c r="AG74" s="1"/>
    </row>
    <row r="75" spans="1:33" ht="16.5" thickBot="1" x14ac:dyDescent="0.3">
      <c r="A75" s="24">
        <v>51</v>
      </c>
      <c r="B75" s="25">
        <v>73</v>
      </c>
      <c r="C75" s="42">
        <v>15636.08</v>
      </c>
      <c r="D75" s="27">
        <v>13168.181217325351</v>
      </c>
      <c r="E75" s="28">
        <f>D75+C75</f>
        <v>28804.261217325351</v>
      </c>
      <c r="F75" s="29">
        <v>10000</v>
      </c>
      <c r="G75" s="30">
        <v>45439</v>
      </c>
      <c r="H75" s="29">
        <v>18804.259999999998</v>
      </c>
      <c r="I75" s="29">
        <v>18804.259999999998</v>
      </c>
      <c r="J75" s="28">
        <v>20000</v>
      </c>
      <c r="K75" s="29" t="s">
        <v>23</v>
      </c>
      <c r="L75" s="28"/>
      <c r="M75" s="29"/>
      <c r="N75" s="58">
        <f t="shared" si="16"/>
        <v>-1195.7400000000016</v>
      </c>
      <c r="O75" s="28"/>
      <c r="P75" s="29"/>
      <c r="Q75" s="28"/>
      <c r="R75" s="29"/>
      <c r="S75" s="28"/>
      <c r="T75" s="29"/>
      <c r="U75" s="67">
        <f t="shared" si="17"/>
        <v>-1195.7400000000016</v>
      </c>
      <c r="V75" s="75">
        <v>26010.73</v>
      </c>
      <c r="W75" s="72">
        <f t="shared" ref="W75:W81" si="18">SUM(U75+V75)</f>
        <v>24814.989999999998</v>
      </c>
      <c r="X75" s="1"/>
      <c r="Y75" s="1"/>
      <c r="Z75" s="84">
        <f t="shared" ref="Z75:Z81" si="19">SUM(W75-X75)</f>
        <v>24814.989999999998</v>
      </c>
      <c r="AA75" s="8"/>
      <c r="AB75" s="1"/>
      <c r="AC75" s="8"/>
      <c r="AD75" s="1"/>
      <c r="AE75" s="87">
        <f t="shared" ref="AE75:AE81" si="20">SUM(Z75-AA75-AC75)</f>
        <v>24814.989999999998</v>
      </c>
      <c r="AF75" s="1"/>
      <c r="AG75" s="1"/>
    </row>
    <row r="76" spans="1:33" ht="16.5" thickBot="1" x14ac:dyDescent="0.3">
      <c r="A76" s="24">
        <v>52</v>
      </c>
      <c r="B76" s="25">
        <v>74</v>
      </c>
      <c r="C76" s="42">
        <v>0</v>
      </c>
      <c r="D76" s="27">
        <v>13158.968334371699</v>
      </c>
      <c r="E76" s="29">
        <v>13158.97</v>
      </c>
      <c r="F76" s="29">
        <v>10000</v>
      </c>
      <c r="G76" s="30">
        <v>45425</v>
      </c>
      <c r="H76" s="29">
        <v>3158.97</v>
      </c>
      <c r="I76" s="29">
        <f>SUM(E76-F76)</f>
        <v>3158.9699999999993</v>
      </c>
      <c r="J76" s="28">
        <v>4000</v>
      </c>
      <c r="K76" s="30">
        <v>45552</v>
      </c>
      <c r="L76" s="28"/>
      <c r="M76" s="30"/>
      <c r="N76" s="58">
        <f>SUM(I76-J76)</f>
        <v>-841.03000000000065</v>
      </c>
      <c r="O76" s="28"/>
      <c r="P76" s="30"/>
      <c r="Q76" s="28"/>
      <c r="R76" s="30"/>
      <c r="S76" s="28"/>
      <c r="T76" s="30"/>
      <c r="U76" s="67">
        <f t="shared" si="17"/>
        <v>-841.03000000000065</v>
      </c>
      <c r="V76" s="75">
        <v>26000.5</v>
      </c>
      <c r="W76" s="72">
        <f t="shared" si="18"/>
        <v>25159.47</v>
      </c>
      <c r="X76" s="1"/>
      <c r="Y76" s="1"/>
      <c r="Z76" s="84">
        <f t="shared" si="19"/>
        <v>25159.47</v>
      </c>
      <c r="AA76" s="8"/>
      <c r="AB76" s="1"/>
      <c r="AC76" s="8"/>
      <c r="AD76" s="1"/>
      <c r="AE76" s="87">
        <f t="shared" si="20"/>
        <v>25159.47</v>
      </c>
      <c r="AF76" s="1"/>
      <c r="AG76" s="1"/>
    </row>
    <row r="77" spans="1:33" ht="16.5" thickBot="1" x14ac:dyDescent="0.3">
      <c r="A77" s="24">
        <v>53</v>
      </c>
      <c r="B77" s="25">
        <v>76</v>
      </c>
      <c r="C77" s="42">
        <v>17636.080000000002</v>
      </c>
      <c r="D77" s="27">
        <v>13158.968334371699</v>
      </c>
      <c r="E77" s="28">
        <f>D77+C77</f>
        <v>30795.048334371699</v>
      </c>
      <c r="F77" s="29"/>
      <c r="G77" s="29"/>
      <c r="H77" s="29"/>
      <c r="I77" s="29">
        <v>30795.05</v>
      </c>
      <c r="J77" s="28"/>
      <c r="K77" s="29"/>
      <c r="L77" s="28"/>
      <c r="M77" s="29"/>
      <c r="N77" s="58">
        <f t="shared" si="16"/>
        <v>30795.05</v>
      </c>
      <c r="O77" s="28"/>
      <c r="P77" s="29"/>
      <c r="Q77" s="28"/>
      <c r="R77" s="29"/>
      <c r="S77" s="28"/>
      <c r="T77" s="29"/>
      <c r="U77" s="67">
        <f t="shared" si="17"/>
        <v>30795.05</v>
      </c>
      <c r="V77" s="75">
        <v>26000.5</v>
      </c>
      <c r="W77" s="72">
        <f t="shared" si="18"/>
        <v>56795.55</v>
      </c>
      <c r="X77" s="1"/>
      <c r="Y77" s="1"/>
      <c r="Z77" s="84">
        <f t="shared" si="19"/>
        <v>56795.55</v>
      </c>
      <c r="AA77" s="8"/>
      <c r="AB77" s="1"/>
      <c r="AC77" s="8"/>
      <c r="AD77" s="1"/>
      <c r="AE77" s="87">
        <f t="shared" si="20"/>
        <v>56795.55</v>
      </c>
      <c r="AF77" s="1"/>
      <c r="AG77" s="1"/>
    </row>
    <row r="78" spans="1:33" ht="16.5" thickBot="1" x14ac:dyDescent="0.3">
      <c r="A78" s="24">
        <v>54</v>
      </c>
      <c r="B78" s="25">
        <v>77</v>
      </c>
      <c r="C78" s="42">
        <v>17636.080000000002</v>
      </c>
      <c r="D78" s="27">
        <v>13158.968334371699</v>
      </c>
      <c r="E78" s="28">
        <f>D78+C78</f>
        <v>30795.048334371699</v>
      </c>
      <c r="F78" s="29"/>
      <c r="G78" s="29"/>
      <c r="H78" s="29"/>
      <c r="I78" s="29">
        <v>30795.05</v>
      </c>
      <c r="J78" s="28"/>
      <c r="K78" s="29"/>
      <c r="L78" s="28"/>
      <c r="M78" s="29"/>
      <c r="N78" s="58">
        <f t="shared" si="16"/>
        <v>30795.05</v>
      </c>
      <c r="O78" s="28"/>
      <c r="P78" s="29"/>
      <c r="Q78" s="28"/>
      <c r="R78" s="29"/>
      <c r="S78" s="28"/>
      <c r="T78" s="29"/>
      <c r="U78" s="67">
        <f t="shared" si="17"/>
        <v>30795.05</v>
      </c>
      <c r="V78" s="75">
        <v>26000.5</v>
      </c>
      <c r="W78" s="72">
        <f t="shared" si="18"/>
        <v>56795.55</v>
      </c>
      <c r="X78" s="1"/>
      <c r="Y78" s="1"/>
      <c r="Z78" s="84">
        <f t="shared" si="19"/>
        <v>56795.55</v>
      </c>
      <c r="AA78" s="8"/>
      <c r="AB78" s="1"/>
      <c r="AC78" s="8"/>
      <c r="AD78" s="1"/>
      <c r="AE78" s="87">
        <f t="shared" si="20"/>
        <v>56795.55</v>
      </c>
      <c r="AF78" s="1"/>
      <c r="AG78" s="1"/>
    </row>
    <row r="79" spans="1:33" ht="16.5" thickBot="1" x14ac:dyDescent="0.3">
      <c r="A79" s="24">
        <v>55</v>
      </c>
      <c r="B79" s="25">
        <v>78</v>
      </c>
      <c r="C79" s="42">
        <v>17636.080000000002</v>
      </c>
      <c r="D79" s="27">
        <v>13158.968334371699</v>
      </c>
      <c r="E79" s="28">
        <f>D79+C79</f>
        <v>30795.048334371699</v>
      </c>
      <c r="F79" s="29"/>
      <c r="G79" s="29"/>
      <c r="H79" s="29"/>
      <c r="I79" s="29">
        <v>30795.05</v>
      </c>
      <c r="J79" s="28"/>
      <c r="K79" s="29"/>
      <c r="L79" s="28"/>
      <c r="M79" s="29"/>
      <c r="N79" s="58">
        <f t="shared" si="16"/>
        <v>30795.05</v>
      </c>
      <c r="O79" s="28"/>
      <c r="P79" s="29"/>
      <c r="Q79" s="28"/>
      <c r="R79" s="29"/>
      <c r="S79" s="28"/>
      <c r="T79" s="29"/>
      <c r="U79" s="67">
        <f t="shared" si="17"/>
        <v>30795.05</v>
      </c>
      <c r="V79" s="75">
        <v>26000.5</v>
      </c>
      <c r="W79" s="72">
        <f t="shared" si="18"/>
        <v>56795.55</v>
      </c>
      <c r="X79" s="1"/>
      <c r="Y79" s="1"/>
      <c r="Z79" s="84">
        <f t="shared" si="19"/>
        <v>56795.55</v>
      </c>
      <c r="AA79" s="8"/>
      <c r="AB79" s="1"/>
      <c r="AC79" s="8"/>
      <c r="AD79" s="1"/>
      <c r="AE79" s="87">
        <f t="shared" si="20"/>
        <v>56795.55</v>
      </c>
      <c r="AF79" s="1"/>
      <c r="AG79" s="1"/>
    </row>
    <row r="80" spans="1:33" ht="16.5" thickBot="1" x14ac:dyDescent="0.3">
      <c r="A80" s="24">
        <v>56</v>
      </c>
      <c r="B80" s="25">
        <v>79</v>
      </c>
      <c r="C80" s="42">
        <v>17118.96</v>
      </c>
      <c r="D80" s="27">
        <v>13158.968334371699</v>
      </c>
      <c r="E80" s="28">
        <f>D80+C80</f>
        <v>30277.928334371696</v>
      </c>
      <c r="F80" s="29">
        <v>15500</v>
      </c>
      <c r="G80" s="30">
        <v>45425</v>
      </c>
      <c r="H80" s="29">
        <v>14777.93</v>
      </c>
      <c r="I80" s="29">
        <v>14777.93</v>
      </c>
      <c r="J80" s="28">
        <v>15173</v>
      </c>
      <c r="K80" s="30">
        <v>45579</v>
      </c>
      <c r="L80" s="28"/>
      <c r="M80" s="30"/>
      <c r="N80" s="58">
        <f t="shared" si="16"/>
        <v>-395.06999999999971</v>
      </c>
      <c r="O80" s="28"/>
      <c r="P80" s="30"/>
      <c r="Q80" s="28"/>
      <c r="R80" s="30"/>
      <c r="S80" s="28"/>
      <c r="T80" s="30"/>
      <c r="U80" s="67">
        <f t="shared" si="17"/>
        <v>-395.06999999999971</v>
      </c>
      <c r="V80" s="75">
        <v>26000.5</v>
      </c>
      <c r="W80" s="72">
        <f t="shared" si="18"/>
        <v>25605.43</v>
      </c>
      <c r="X80" s="1"/>
      <c r="Y80" s="1"/>
      <c r="Z80" s="84">
        <f t="shared" si="19"/>
        <v>25605.43</v>
      </c>
      <c r="AA80" s="8"/>
      <c r="AB80" s="1"/>
      <c r="AC80" s="8"/>
      <c r="AD80" s="1"/>
      <c r="AE80" s="87">
        <f t="shared" si="20"/>
        <v>25605.43</v>
      </c>
      <c r="AF80" s="1"/>
      <c r="AG80" s="1"/>
    </row>
    <row r="81" spans="1:33" ht="15.75" x14ac:dyDescent="0.25">
      <c r="A81" s="91">
        <v>57</v>
      </c>
      <c r="B81" s="12">
        <v>80</v>
      </c>
      <c r="C81" s="13">
        <v>-1.72</v>
      </c>
      <c r="D81" s="93">
        <v>15876.768805699272</v>
      </c>
      <c r="E81" s="34">
        <v>15875.05</v>
      </c>
      <c r="F81" s="34">
        <v>10000</v>
      </c>
      <c r="G81" s="35">
        <v>45429</v>
      </c>
      <c r="H81" s="36">
        <v>5875.05</v>
      </c>
      <c r="I81" s="37">
        <v>5875.05</v>
      </c>
      <c r="J81" s="16">
        <v>5876</v>
      </c>
      <c r="K81" s="17">
        <v>45532</v>
      </c>
      <c r="L81" s="16"/>
      <c r="M81" s="17"/>
      <c r="N81" s="55">
        <f t="shared" si="16"/>
        <v>-0.9499999999998181</v>
      </c>
      <c r="O81" s="16"/>
      <c r="P81" s="17"/>
      <c r="Q81" s="16"/>
      <c r="R81" s="17"/>
      <c r="S81" s="16"/>
      <c r="T81" s="17"/>
      <c r="U81" s="64">
        <f t="shared" si="17"/>
        <v>-0.9499999999998181</v>
      </c>
      <c r="V81" s="75">
        <v>29016.89</v>
      </c>
      <c r="W81" s="72">
        <f t="shared" si="18"/>
        <v>29015.94</v>
      </c>
      <c r="X81" s="80">
        <v>29016.89</v>
      </c>
      <c r="Y81" s="81">
        <v>45811</v>
      </c>
      <c r="Z81" s="84">
        <f t="shared" si="19"/>
        <v>-0.9500000000007276</v>
      </c>
      <c r="AA81" s="8"/>
      <c r="AB81" s="1"/>
      <c r="AC81" s="8"/>
      <c r="AD81" s="1"/>
      <c r="AE81" s="87">
        <f t="shared" si="20"/>
        <v>-0.9500000000007276</v>
      </c>
      <c r="AF81" s="1"/>
      <c r="AG81" s="1"/>
    </row>
    <row r="82" spans="1:33" ht="16.5" thickBot="1" x14ac:dyDescent="0.3">
      <c r="A82" s="92"/>
      <c r="B82" s="18">
        <v>81</v>
      </c>
      <c r="C82" s="19"/>
      <c r="D82" s="103"/>
      <c r="E82" s="38"/>
      <c r="F82" s="38"/>
      <c r="G82" s="40"/>
      <c r="H82" s="40"/>
      <c r="I82" s="41"/>
      <c r="J82" s="22"/>
      <c r="K82" s="21"/>
      <c r="L82" s="22"/>
      <c r="M82" s="21"/>
      <c r="N82" s="60"/>
      <c r="O82" s="22"/>
      <c r="P82" s="21"/>
      <c r="Q82" s="22"/>
      <c r="R82" s="21"/>
      <c r="S82" s="22"/>
      <c r="T82" s="21"/>
      <c r="U82" s="68"/>
      <c r="V82" s="75"/>
      <c r="W82" s="72"/>
      <c r="X82" s="1"/>
      <c r="Y82" s="1"/>
      <c r="Z82" s="83"/>
      <c r="AA82" s="8"/>
      <c r="AB82" s="1"/>
      <c r="AC82" s="8"/>
      <c r="AD82" s="1"/>
      <c r="AE82" s="86"/>
      <c r="AF82" s="1"/>
      <c r="AG82" s="1"/>
    </row>
    <row r="83" spans="1:33" ht="15.75" x14ac:dyDescent="0.25">
      <c r="A83" s="100" t="s">
        <v>4</v>
      </c>
      <c r="B83" s="101"/>
      <c r="C83" s="5"/>
      <c r="D83" s="11">
        <f>SUM(D2:D82)</f>
        <v>833550.90762927651</v>
      </c>
      <c r="E83" s="63">
        <f>SUM(E2:E82)</f>
        <v>1335167.7788373916</v>
      </c>
      <c r="F83" s="6"/>
      <c r="G83" s="6"/>
      <c r="H83" s="6"/>
      <c r="I83" s="6"/>
      <c r="J83" s="7"/>
      <c r="K83" s="6"/>
      <c r="L83" s="7"/>
      <c r="M83" s="6"/>
      <c r="N83" s="62">
        <f>SUM(N2:N82)</f>
        <v>780382.26655795437</v>
      </c>
      <c r="O83" s="16"/>
      <c r="P83" s="15"/>
      <c r="Q83" s="16"/>
      <c r="R83" s="15"/>
      <c r="S83" s="16"/>
      <c r="T83" s="15"/>
      <c r="U83" s="64">
        <f>SUM(U2:U82)</f>
        <v>481815.56655795418</v>
      </c>
      <c r="V83" s="75">
        <f>SUM(V2:V82)</f>
        <v>1567654.8</v>
      </c>
      <c r="W83" s="72">
        <f>SUM(W2:W82)</f>
        <v>2049470.3665579548</v>
      </c>
      <c r="X83" s="1"/>
      <c r="Y83" s="1"/>
      <c r="Z83" s="84">
        <f>SUM(Z2:Z81)</f>
        <v>1964866.9465579549</v>
      </c>
      <c r="AA83" s="1"/>
      <c r="AB83" s="1"/>
      <c r="AC83" s="8"/>
      <c r="AD83" s="1"/>
      <c r="AE83" s="87">
        <f>SUM(AE2:AE81)</f>
        <v>1789131.9765579547</v>
      </c>
      <c r="AF83" s="1"/>
      <c r="AG83" s="1"/>
    </row>
    <row r="84" spans="1:33" x14ac:dyDescent="0.25">
      <c r="N84" s="53"/>
      <c r="U84" s="53"/>
      <c r="V84" s="76"/>
      <c r="W84" s="53"/>
    </row>
    <row r="85" spans="1:33" x14ac:dyDescent="0.25">
      <c r="A85" s="78"/>
      <c r="B85" s="82"/>
      <c r="N85" s="53"/>
      <c r="U85" s="53"/>
      <c r="V85" s="76"/>
      <c r="W85" s="53"/>
    </row>
    <row r="86" spans="1:33" x14ac:dyDescent="0.25">
      <c r="N86" s="53"/>
      <c r="U86" s="53"/>
      <c r="V86" s="76"/>
      <c r="W86" s="53"/>
    </row>
    <row r="87" spans="1:33" x14ac:dyDescent="0.25">
      <c r="N87" s="53"/>
      <c r="U87" s="53"/>
      <c r="V87" s="76"/>
      <c r="W87" s="53"/>
    </row>
    <row r="88" spans="1:33" x14ac:dyDescent="0.25">
      <c r="N88" s="53"/>
      <c r="U88" s="53"/>
      <c r="V88" s="76"/>
      <c r="W88" s="53"/>
    </row>
    <row r="89" spans="1:33" x14ac:dyDescent="0.25">
      <c r="N89" s="53"/>
      <c r="U89" s="53"/>
      <c r="V89" s="76"/>
      <c r="W89" s="53"/>
    </row>
    <row r="90" spans="1:33" x14ac:dyDescent="0.25">
      <c r="N90" s="53"/>
      <c r="U90" s="53"/>
      <c r="V90" s="76"/>
      <c r="W90" s="53"/>
    </row>
    <row r="91" spans="1:33" x14ac:dyDescent="0.25">
      <c r="N91" s="53"/>
      <c r="U91" s="53"/>
      <c r="V91" s="76"/>
      <c r="W91" s="53"/>
    </row>
  </sheetData>
  <mergeCells count="33">
    <mergeCell ref="A83:B83"/>
    <mergeCell ref="A60:A61"/>
    <mergeCell ref="D60:D61"/>
    <mergeCell ref="A66:A69"/>
    <mergeCell ref="D66:D69"/>
    <mergeCell ref="A72:A73"/>
    <mergeCell ref="D72:D73"/>
    <mergeCell ref="A81:A82"/>
    <mergeCell ref="D81:D82"/>
    <mergeCell ref="A52:A55"/>
    <mergeCell ref="D52:D55"/>
    <mergeCell ref="A33:A34"/>
    <mergeCell ref="D33:D34"/>
    <mergeCell ref="A37:A38"/>
    <mergeCell ref="D40:D41"/>
    <mergeCell ref="A43:A44"/>
    <mergeCell ref="D43:D44"/>
    <mergeCell ref="A45:A46"/>
    <mergeCell ref="D45:D46"/>
    <mergeCell ref="D37:D38"/>
    <mergeCell ref="A40:A41"/>
    <mergeCell ref="A30:A31"/>
    <mergeCell ref="D30:D31"/>
    <mergeCell ref="A25:A29"/>
    <mergeCell ref="D25:D29"/>
    <mergeCell ref="A2:A4"/>
    <mergeCell ref="D2:D4"/>
    <mergeCell ref="A13:A14"/>
    <mergeCell ref="D13:D14"/>
    <mergeCell ref="A21:A22"/>
    <mergeCell ref="D21:D22"/>
    <mergeCell ref="A19:A20"/>
    <mergeCell ref="D19:D20"/>
  </mergeCells>
  <phoneticPr fontId="9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1"/>
  <sheetViews>
    <sheetView workbookViewId="0">
      <pane ySplit="1" topLeftCell="A72" activePane="bottomLeft" state="frozen"/>
      <selection pane="bottomLeft" activeCell="D37" sqref="D37"/>
    </sheetView>
  </sheetViews>
  <sheetFormatPr defaultRowHeight="15" x14ac:dyDescent="0.25"/>
  <cols>
    <col min="1" max="1" width="11.140625" customWidth="1"/>
    <col min="2" max="2" width="14" bestFit="1" customWidth="1"/>
    <col min="3" max="3" width="15.28515625" customWidth="1"/>
    <col min="5" max="5" width="10.140625" bestFit="1" customWidth="1"/>
    <col min="6" max="6" width="14" style="88" customWidth="1"/>
  </cols>
  <sheetData>
    <row r="1" spans="1:10" ht="60" customHeight="1" thickBot="1" x14ac:dyDescent="0.3">
      <c r="A1" s="47" t="s">
        <v>0</v>
      </c>
      <c r="B1" s="47" t="s">
        <v>1</v>
      </c>
      <c r="C1" s="71" t="s">
        <v>27</v>
      </c>
      <c r="D1" s="79" t="s">
        <v>20</v>
      </c>
      <c r="E1" s="79" t="s">
        <v>6</v>
      </c>
      <c r="F1" s="86" t="s">
        <v>32</v>
      </c>
      <c r="G1" s="79" t="s">
        <v>25</v>
      </c>
      <c r="H1" s="79" t="s">
        <v>6</v>
      </c>
      <c r="I1" s="79" t="s">
        <v>20</v>
      </c>
      <c r="J1" s="79" t="s">
        <v>6</v>
      </c>
    </row>
    <row r="2" spans="1:10" ht="15.75" x14ac:dyDescent="0.25">
      <c r="A2" s="91">
        <v>1</v>
      </c>
      <c r="B2" s="12">
        <v>1</v>
      </c>
      <c r="C2" s="72">
        <v>5263.16</v>
      </c>
      <c r="D2" s="1"/>
      <c r="E2" s="1"/>
      <c r="F2" s="87">
        <f>SUM(C2-D2)</f>
        <v>5263.16</v>
      </c>
      <c r="G2" s="1"/>
      <c r="H2" s="1"/>
      <c r="I2" s="1"/>
      <c r="J2" s="1"/>
    </row>
    <row r="3" spans="1:10" ht="15.75" x14ac:dyDescent="0.25">
      <c r="A3" s="95"/>
      <c r="B3" s="2">
        <v>19</v>
      </c>
      <c r="C3" s="73"/>
      <c r="D3" s="1"/>
      <c r="E3" s="1"/>
      <c r="F3" s="87"/>
      <c r="G3" s="1"/>
      <c r="H3" s="1"/>
      <c r="I3" s="1"/>
      <c r="J3" s="1"/>
    </row>
    <row r="4" spans="1:10" ht="16.5" thickBot="1" x14ac:dyDescent="0.3">
      <c r="A4" s="92"/>
      <c r="B4" s="18">
        <v>20</v>
      </c>
      <c r="C4" s="73"/>
      <c r="D4" s="1"/>
      <c r="E4" s="1"/>
      <c r="F4" s="87"/>
      <c r="G4" s="1"/>
      <c r="H4" s="1"/>
      <c r="I4" s="1"/>
      <c r="J4" s="1"/>
    </row>
    <row r="5" spans="1:10" ht="16.5" thickBot="1" x14ac:dyDescent="0.3">
      <c r="A5" s="24">
        <v>2</v>
      </c>
      <c r="B5" s="25">
        <v>2</v>
      </c>
      <c r="C5" s="72">
        <v>5263.16</v>
      </c>
      <c r="D5" s="1"/>
      <c r="E5" s="1"/>
      <c r="F5" s="87">
        <f>SUM(C5-D5)</f>
        <v>5263.16</v>
      </c>
      <c r="G5" s="1"/>
      <c r="H5" s="1"/>
      <c r="I5" s="1"/>
      <c r="J5" s="1"/>
    </row>
    <row r="6" spans="1:10" ht="16.5" thickBot="1" x14ac:dyDescent="0.3">
      <c r="A6" s="24">
        <v>3</v>
      </c>
      <c r="B6" s="25">
        <v>3</v>
      </c>
      <c r="C6" s="72">
        <v>5263.16</v>
      </c>
      <c r="D6" s="1"/>
      <c r="E6" s="1"/>
      <c r="F6" s="87">
        <f>SUM(C6-D6)</f>
        <v>5263.16</v>
      </c>
      <c r="G6" s="1"/>
      <c r="H6" s="1"/>
      <c r="I6" s="1"/>
      <c r="J6" s="1"/>
    </row>
    <row r="7" spans="1:10" ht="16.5" thickBot="1" x14ac:dyDescent="0.3">
      <c r="A7" s="24">
        <v>4</v>
      </c>
      <c r="B7" s="25">
        <v>4</v>
      </c>
      <c r="C7" s="72">
        <v>5263.16</v>
      </c>
      <c r="D7" s="1"/>
      <c r="E7" s="1"/>
      <c r="F7" s="87">
        <f t="shared" ref="F7:F13" si="0">SUM(C7-D7)</f>
        <v>5263.16</v>
      </c>
      <c r="G7" s="1"/>
      <c r="H7" s="1"/>
      <c r="I7" s="1"/>
      <c r="J7" s="1"/>
    </row>
    <row r="8" spans="1:10" ht="16.5" thickBot="1" x14ac:dyDescent="0.3">
      <c r="A8" s="24">
        <v>5</v>
      </c>
      <c r="B8" s="25">
        <v>5</v>
      </c>
      <c r="C8" s="72">
        <v>5263.16</v>
      </c>
      <c r="D8" s="1"/>
      <c r="E8" s="1"/>
      <c r="F8" s="87">
        <f t="shared" si="0"/>
        <v>5263.16</v>
      </c>
      <c r="G8" s="1"/>
      <c r="H8" s="1"/>
      <c r="I8" s="1"/>
      <c r="J8" s="1"/>
    </row>
    <row r="9" spans="1:10" ht="16.5" thickBot="1" x14ac:dyDescent="0.3">
      <c r="A9" s="24">
        <v>6</v>
      </c>
      <c r="B9" s="25">
        <v>6</v>
      </c>
      <c r="C9" s="72">
        <v>5263.16</v>
      </c>
      <c r="D9" s="1"/>
      <c r="E9" s="1"/>
      <c r="F9" s="87">
        <f t="shared" si="0"/>
        <v>5263.16</v>
      </c>
      <c r="G9" s="1"/>
      <c r="H9" s="1"/>
      <c r="I9" s="1"/>
      <c r="J9" s="1"/>
    </row>
    <row r="10" spans="1:10" ht="16.5" thickBot="1" x14ac:dyDescent="0.3">
      <c r="A10" s="24">
        <v>7</v>
      </c>
      <c r="B10" s="25">
        <v>7</v>
      </c>
      <c r="C10" s="72">
        <v>5263.16</v>
      </c>
      <c r="D10" s="89">
        <v>6000</v>
      </c>
      <c r="E10" s="90">
        <v>45811</v>
      </c>
      <c r="F10" s="87">
        <f t="shared" si="0"/>
        <v>-736.84000000000015</v>
      </c>
      <c r="G10" s="1"/>
      <c r="H10" s="1"/>
      <c r="I10" s="1"/>
      <c r="J10" s="1"/>
    </row>
    <row r="11" spans="1:10" ht="16.5" thickBot="1" x14ac:dyDescent="0.3">
      <c r="A11" s="24">
        <v>8</v>
      </c>
      <c r="B11" s="25">
        <v>8</v>
      </c>
      <c r="C11" s="72">
        <v>5263.16</v>
      </c>
      <c r="D11" s="1"/>
      <c r="E11" s="1"/>
      <c r="F11" s="87">
        <f t="shared" si="0"/>
        <v>5263.16</v>
      </c>
      <c r="G11" s="1"/>
      <c r="H11" s="1"/>
      <c r="I11" s="1"/>
      <c r="J11" s="1"/>
    </row>
    <row r="12" spans="1:10" ht="16.5" thickBot="1" x14ac:dyDescent="0.3">
      <c r="A12" s="24">
        <v>9</v>
      </c>
      <c r="B12" s="25">
        <v>9</v>
      </c>
      <c r="C12" s="72">
        <v>5263.16</v>
      </c>
      <c r="D12" s="1"/>
      <c r="E12" s="1"/>
      <c r="F12" s="87">
        <f t="shared" si="0"/>
        <v>5263.16</v>
      </c>
      <c r="G12" s="1"/>
      <c r="H12" s="1"/>
      <c r="I12" s="1"/>
      <c r="J12" s="1"/>
    </row>
    <row r="13" spans="1:10" ht="15.75" x14ac:dyDescent="0.25">
      <c r="A13" s="91">
        <v>10</v>
      </c>
      <c r="B13" s="12" t="s">
        <v>8</v>
      </c>
      <c r="C13" s="72">
        <v>5263.16</v>
      </c>
      <c r="D13" s="1">
        <v>5263.16</v>
      </c>
      <c r="E13" s="9">
        <v>45811</v>
      </c>
      <c r="F13" s="87">
        <f t="shared" si="0"/>
        <v>0</v>
      </c>
      <c r="G13" s="1"/>
      <c r="H13" s="1"/>
      <c r="I13" s="1"/>
      <c r="J13" s="1"/>
    </row>
    <row r="14" spans="1:10" ht="16.5" thickBot="1" x14ac:dyDescent="0.3">
      <c r="A14" s="92"/>
      <c r="B14" s="18">
        <v>10</v>
      </c>
      <c r="C14" s="72"/>
      <c r="D14" s="1"/>
      <c r="E14" s="1"/>
      <c r="F14" s="87"/>
      <c r="G14" s="1"/>
      <c r="H14" s="1"/>
      <c r="I14" s="1"/>
      <c r="J14" s="1"/>
    </row>
    <row r="15" spans="1:10" ht="16.5" thickBot="1" x14ac:dyDescent="0.3">
      <c r="A15" s="24">
        <v>11</v>
      </c>
      <c r="B15" s="25">
        <v>11</v>
      </c>
      <c r="C15" s="72">
        <v>5263.16</v>
      </c>
      <c r="D15" s="1"/>
      <c r="E15" s="1"/>
      <c r="F15" s="87">
        <f>SUM(C15-D15)</f>
        <v>5263.16</v>
      </c>
      <c r="G15" s="1"/>
      <c r="H15" s="1"/>
      <c r="I15" s="1"/>
      <c r="J15" s="1"/>
    </row>
    <row r="16" spans="1:10" ht="16.5" thickBot="1" x14ac:dyDescent="0.3">
      <c r="A16" s="24">
        <v>12</v>
      </c>
      <c r="B16" s="25">
        <v>12</v>
      </c>
      <c r="C16" s="72">
        <v>5263.16</v>
      </c>
      <c r="D16" s="1"/>
      <c r="E16" s="1"/>
      <c r="F16" s="87">
        <f t="shared" ref="F16:F19" si="1">SUM(C16-D16)</f>
        <v>5263.16</v>
      </c>
      <c r="G16" s="1"/>
      <c r="H16" s="1"/>
      <c r="I16" s="1"/>
      <c r="J16" s="1"/>
    </row>
    <row r="17" spans="1:10" ht="16.5" thickBot="1" x14ac:dyDescent="0.3">
      <c r="A17" s="24">
        <v>13</v>
      </c>
      <c r="B17" s="25">
        <v>13</v>
      </c>
      <c r="C17" s="72">
        <v>5263.16</v>
      </c>
      <c r="D17" s="1"/>
      <c r="E17" s="1"/>
      <c r="F17" s="87">
        <f t="shared" si="1"/>
        <v>5263.16</v>
      </c>
      <c r="G17" s="1"/>
      <c r="H17" s="1"/>
      <c r="I17" s="1"/>
      <c r="J17" s="1"/>
    </row>
    <row r="18" spans="1:10" ht="16.5" thickBot="1" x14ac:dyDescent="0.3">
      <c r="A18" s="24">
        <v>14</v>
      </c>
      <c r="B18" s="25">
        <v>14</v>
      </c>
      <c r="C18" s="72">
        <v>5263.16</v>
      </c>
      <c r="D18" s="1"/>
      <c r="E18" s="1"/>
      <c r="F18" s="87">
        <f t="shared" si="1"/>
        <v>5263.16</v>
      </c>
      <c r="G18" s="1"/>
      <c r="H18" s="1"/>
      <c r="I18" s="1"/>
      <c r="J18" s="1"/>
    </row>
    <row r="19" spans="1:10" ht="15.75" x14ac:dyDescent="0.25">
      <c r="A19" s="91">
        <v>15</v>
      </c>
      <c r="B19" s="12">
        <v>15</v>
      </c>
      <c r="C19" s="72">
        <v>5263.16</v>
      </c>
      <c r="D19" s="1"/>
      <c r="E19" s="1"/>
      <c r="F19" s="87">
        <f t="shared" si="1"/>
        <v>5263.16</v>
      </c>
      <c r="G19" s="1"/>
      <c r="H19" s="1"/>
      <c r="I19" s="1"/>
      <c r="J19" s="1"/>
    </row>
    <row r="20" spans="1:10" ht="16.5" thickBot="1" x14ac:dyDescent="0.3">
      <c r="A20" s="92"/>
      <c r="B20" s="18">
        <v>16</v>
      </c>
      <c r="C20" s="73"/>
      <c r="D20" s="1"/>
      <c r="E20" s="1"/>
      <c r="F20" s="87"/>
      <c r="G20" s="1"/>
      <c r="H20" s="1"/>
      <c r="I20" s="1"/>
      <c r="J20" s="1"/>
    </row>
    <row r="21" spans="1:10" ht="15.75" x14ac:dyDescent="0.25">
      <c r="A21" s="91">
        <v>16</v>
      </c>
      <c r="B21" s="12">
        <v>17</v>
      </c>
      <c r="C21" s="73">
        <v>5263.16</v>
      </c>
      <c r="D21" s="1">
        <v>5263.16</v>
      </c>
      <c r="E21" s="9">
        <v>45811</v>
      </c>
      <c r="F21" s="87">
        <f>SUM(C21-D21)</f>
        <v>0</v>
      </c>
      <c r="G21" s="1"/>
      <c r="H21" s="1"/>
      <c r="I21" s="1"/>
      <c r="J21" s="1"/>
    </row>
    <row r="22" spans="1:10" ht="16.5" thickBot="1" x14ac:dyDescent="0.3">
      <c r="A22" s="92"/>
      <c r="B22" s="18">
        <v>18</v>
      </c>
      <c r="C22" s="72"/>
      <c r="D22" s="1"/>
      <c r="E22" s="1"/>
      <c r="F22" s="87"/>
      <c r="G22" s="1"/>
      <c r="H22" s="1"/>
      <c r="I22" s="1"/>
      <c r="J22" s="1"/>
    </row>
    <row r="23" spans="1:10" ht="16.5" thickBot="1" x14ac:dyDescent="0.3">
      <c r="A23" s="24">
        <v>17</v>
      </c>
      <c r="B23" s="25">
        <v>22</v>
      </c>
      <c r="C23" s="72">
        <v>5263.16</v>
      </c>
      <c r="D23" s="1"/>
      <c r="E23" s="1"/>
      <c r="F23" s="87">
        <f>SUM(C23-D23)</f>
        <v>5263.16</v>
      </c>
      <c r="G23" s="1"/>
      <c r="H23" s="1"/>
      <c r="I23" s="1"/>
      <c r="J23" s="1"/>
    </row>
    <row r="24" spans="1:10" ht="16.5" thickBot="1" x14ac:dyDescent="0.3">
      <c r="A24" s="24">
        <v>18</v>
      </c>
      <c r="B24" s="25">
        <v>23</v>
      </c>
      <c r="C24" s="72">
        <v>5263.16</v>
      </c>
      <c r="D24" s="1"/>
      <c r="E24" s="1"/>
      <c r="F24" s="87">
        <f t="shared" ref="F24:F25" si="2">SUM(C24-D24)</f>
        <v>5263.16</v>
      </c>
      <c r="G24" s="1"/>
      <c r="H24" s="1"/>
      <c r="I24" s="1"/>
      <c r="J24" s="1"/>
    </row>
    <row r="25" spans="1:10" ht="15.75" x14ac:dyDescent="0.25">
      <c r="A25" s="91">
        <v>19</v>
      </c>
      <c r="B25" s="12">
        <v>24</v>
      </c>
      <c r="C25" s="72">
        <v>5263.16</v>
      </c>
      <c r="D25" s="1"/>
      <c r="E25" s="1"/>
      <c r="F25" s="87">
        <f t="shared" si="2"/>
        <v>5263.16</v>
      </c>
      <c r="G25" s="1"/>
      <c r="H25" s="1"/>
      <c r="I25" s="1"/>
      <c r="J25" s="1"/>
    </row>
    <row r="26" spans="1:10" ht="15.75" x14ac:dyDescent="0.25">
      <c r="A26" s="95"/>
      <c r="B26" s="2">
        <v>25</v>
      </c>
      <c r="C26" s="72"/>
      <c r="D26" s="1"/>
      <c r="E26" s="1"/>
      <c r="F26" s="87"/>
      <c r="G26" s="1"/>
      <c r="H26" s="1"/>
      <c r="I26" s="1"/>
      <c r="J26" s="1"/>
    </row>
    <row r="27" spans="1:10" ht="15.75" x14ac:dyDescent="0.25">
      <c r="A27" s="95"/>
      <c r="B27" s="2">
        <v>26</v>
      </c>
      <c r="C27" s="72"/>
      <c r="D27" s="1"/>
      <c r="E27" s="1"/>
      <c r="F27" s="87"/>
      <c r="G27" s="1"/>
      <c r="H27" s="1"/>
      <c r="I27" s="1"/>
      <c r="J27" s="1"/>
    </row>
    <row r="28" spans="1:10" ht="15.75" x14ac:dyDescent="0.25">
      <c r="A28" s="95"/>
      <c r="B28" s="2">
        <v>45</v>
      </c>
      <c r="C28" s="72"/>
      <c r="D28" s="1"/>
      <c r="E28" s="1"/>
      <c r="F28" s="87"/>
      <c r="G28" s="1"/>
      <c r="H28" s="1"/>
      <c r="I28" s="1"/>
      <c r="J28" s="1"/>
    </row>
    <row r="29" spans="1:10" ht="16.5" thickBot="1" x14ac:dyDescent="0.3">
      <c r="A29" s="92"/>
      <c r="B29" s="18">
        <v>47</v>
      </c>
      <c r="C29" s="72"/>
      <c r="D29" s="1"/>
      <c r="E29" s="1"/>
      <c r="F29" s="87"/>
      <c r="G29" s="1"/>
      <c r="H29" s="1"/>
      <c r="I29" s="1"/>
      <c r="J29" s="1"/>
    </row>
    <row r="30" spans="1:10" ht="15.75" x14ac:dyDescent="0.25">
      <c r="A30" s="91">
        <v>20</v>
      </c>
      <c r="B30" s="12">
        <v>27</v>
      </c>
      <c r="C30" s="72">
        <v>5263.16</v>
      </c>
      <c r="D30" s="1"/>
      <c r="E30" s="1"/>
      <c r="F30" s="87">
        <f>SUM(C30-D30)</f>
        <v>5263.16</v>
      </c>
      <c r="G30" s="1"/>
      <c r="H30" s="1"/>
      <c r="I30" s="1"/>
      <c r="J30" s="1"/>
    </row>
    <row r="31" spans="1:10" ht="16.5" thickBot="1" x14ac:dyDescent="0.3">
      <c r="A31" s="92"/>
      <c r="B31" s="18">
        <v>44</v>
      </c>
      <c r="C31" s="72"/>
      <c r="D31" s="1"/>
      <c r="E31" s="1"/>
      <c r="F31" s="87"/>
      <c r="G31" s="1"/>
      <c r="H31" s="1"/>
      <c r="I31" s="1"/>
      <c r="J31" s="1"/>
    </row>
    <row r="32" spans="1:10" ht="16.5" thickBot="1" x14ac:dyDescent="0.3">
      <c r="A32" s="24">
        <v>21</v>
      </c>
      <c r="B32" s="25">
        <v>28</v>
      </c>
      <c r="C32" s="72">
        <v>5263.16</v>
      </c>
      <c r="D32" s="1"/>
      <c r="E32" s="1"/>
      <c r="F32" s="87">
        <f>SUM(C32-D32)</f>
        <v>5263.16</v>
      </c>
      <c r="G32" s="1"/>
      <c r="H32" s="1"/>
      <c r="I32" s="1"/>
      <c r="J32" s="1"/>
    </row>
    <row r="33" spans="1:10" ht="15.75" x14ac:dyDescent="0.25">
      <c r="A33" s="91">
        <v>22</v>
      </c>
      <c r="B33" s="12">
        <v>29</v>
      </c>
      <c r="C33" s="72">
        <v>5263.16</v>
      </c>
      <c r="D33" s="80">
        <v>5263.16</v>
      </c>
      <c r="E33" s="81">
        <v>45811</v>
      </c>
      <c r="F33" s="87">
        <f>SUM(C33-D33)</f>
        <v>0</v>
      </c>
      <c r="G33" s="1"/>
      <c r="H33" s="1"/>
      <c r="I33" s="1"/>
      <c r="J33" s="1"/>
    </row>
    <row r="34" spans="1:10" ht="16.5" thickBot="1" x14ac:dyDescent="0.3">
      <c r="A34" s="92"/>
      <c r="B34" s="18">
        <v>30</v>
      </c>
      <c r="C34" s="72"/>
      <c r="D34" s="1"/>
      <c r="E34" s="1"/>
      <c r="F34" s="87"/>
      <c r="G34" s="1"/>
      <c r="H34" s="1"/>
      <c r="I34" s="1"/>
      <c r="J34" s="1"/>
    </row>
    <row r="35" spans="1:10" ht="16.5" thickBot="1" x14ac:dyDescent="0.3">
      <c r="A35" s="24">
        <v>23</v>
      </c>
      <c r="B35" s="25">
        <v>31</v>
      </c>
      <c r="C35" s="72">
        <v>5263.16</v>
      </c>
      <c r="D35" s="1">
        <v>5263.16</v>
      </c>
      <c r="E35" s="9">
        <v>45831</v>
      </c>
      <c r="F35" s="87">
        <f>SUM(C35-D35)</f>
        <v>0</v>
      </c>
      <c r="G35" s="1"/>
      <c r="H35" s="1"/>
      <c r="I35" s="1"/>
      <c r="J35" s="1"/>
    </row>
    <row r="36" spans="1:10" ht="16.5" thickBot="1" x14ac:dyDescent="0.3">
      <c r="A36" s="24">
        <v>24</v>
      </c>
      <c r="B36" s="25">
        <v>32</v>
      </c>
      <c r="C36" s="72">
        <v>5263.16</v>
      </c>
      <c r="D36" s="1"/>
      <c r="E36" s="1"/>
      <c r="F36" s="87">
        <f t="shared" ref="F36:F37" si="3">SUM(C36-D36)</f>
        <v>5263.16</v>
      </c>
      <c r="G36" s="1"/>
      <c r="H36" s="1"/>
      <c r="I36" s="1"/>
      <c r="J36" s="1"/>
    </row>
    <row r="37" spans="1:10" ht="15.75" x14ac:dyDescent="0.25">
      <c r="A37" s="91">
        <v>25</v>
      </c>
      <c r="B37" s="12">
        <v>33</v>
      </c>
      <c r="C37" s="72">
        <v>5263.16</v>
      </c>
      <c r="D37" s="1"/>
      <c r="E37" s="1"/>
      <c r="F37" s="87">
        <f t="shared" si="3"/>
        <v>5263.16</v>
      </c>
      <c r="G37" s="1"/>
      <c r="H37" s="1"/>
      <c r="I37" s="1"/>
      <c r="J37" s="1"/>
    </row>
    <row r="38" spans="1:10" ht="16.5" thickBot="1" x14ac:dyDescent="0.3">
      <c r="A38" s="92"/>
      <c r="B38" s="18">
        <v>34</v>
      </c>
      <c r="C38" s="72"/>
      <c r="D38" s="1"/>
      <c r="E38" s="1"/>
      <c r="F38" s="87"/>
      <c r="G38" s="1"/>
      <c r="H38" s="1"/>
      <c r="I38" s="1"/>
      <c r="J38" s="1"/>
    </row>
    <row r="39" spans="1:10" ht="16.5" thickBot="1" x14ac:dyDescent="0.3">
      <c r="A39" s="24">
        <v>26</v>
      </c>
      <c r="B39" s="25">
        <v>35</v>
      </c>
      <c r="C39" s="72">
        <v>5263.16</v>
      </c>
      <c r="D39" s="1">
        <v>5263.16</v>
      </c>
      <c r="E39" s="9">
        <v>45817</v>
      </c>
      <c r="F39" s="87">
        <f>SUM(C39-D39)</f>
        <v>0</v>
      </c>
      <c r="G39" s="1"/>
      <c r="H39" s="1"/>
      <c r="I39" s="1"/>
      <c r="J39" s="1"/>
    </row>
    <row r="40" spans="1:10" ht="15.75" x14ac:dyDescent="0.25">
      <c r="A40" s="91">
        <v>27</v>
      </c>
      <c r="B40" s="12">
        <v>36</v>
      </c>
      <c r="C40" s="72">
        <v>5263.16</v>
      </c>
      <c r="D40" s="1"/>
      <c r="E40" s="1"/>
      <c r="F40" s="87">
        <f>SUM(C40-D40)</f>
        <v>5263.16</v>
      </c>
      <c r="G40" s="1"/>
      <c r="H40" s="1"/>
      <c r="I40" s="1"/>
      <c r="J40" s="1"/>
    </row>
    <row r="41" spans="1:10" ht="16.5" thickBot="1" x14ac:dyDescent="0.3">
      <c r="A41" s="92"/>
      <c r="B41" s="18">
        <v>37</v>
      </c>
      <c r="C41" s="72"/>
      <c r="D41" s="1"/>
      <c r="E41" s="1"/>
      <c r="F41" s="87"/>
      <c r="G41" s="1"/>
      <c r="H41" s="1"/>
      <c r="I41" s="1"/>
      <c r="J41" s="1"/>
    </row>
    <row r="42" spans="1:10" ht="16.5" thickBot="1" x14ac:dyDescent="0.3">
      <c r="A42" s="24">
        <v>28</v>
      </c>
      <c r="B42" s="25">
        <v>38</v>
      </c>
      <c r="C42" s="72">
        <v>5263.16</v>
      </c>
      <c r="D42" s="1"/>
      <c r="E42" s="1"/>
      <c r="F42" s="87">
        <f>SUM(C42-D42)</f>
        <v>5263.16</v>
      </c>
      <c r="G42" s="1"/>
      <c r="H42" s="1"/>
      <c r="I42" s="1"/>
      <c r="J42" s="1"/>
    </row>
    <row r="43" spans="1:10" ht="15.75" x14ac:dyDescent="0.25">
      <c r="A43" s="91">
        <v>29</v>
      </c>
      <c r="B43" s="12">
        <v>39</v>
      </c>
      <c r="C43" s="72">
        <v>5263.16</v>
      </c>
      <c r="D43" s="1"/>
      <c r="E43" s="1"/>
      <c r="F43" s="87">
        <f>SUM(C43-D43)</f>
        <v>5263.16</v>
      </c>
      <c r="G43" s="1"/>
      <c r="H43" s="1"/>
      <c r="I43" s="1"/>
      <c r="J43" s="1"/>
    </row>
    <row r="44" spans="1:10" ht="16.5" thickBot="1" x14ac:dyDescent="0.3">
      <c r="A44" s="92"/>
      <c r="B44" s="18">
        <v>40</v>
      </c>
      <c r="C44" s="72"/>
      <c r="D44" s="1"/>
      <c r="E44" s="1"/>
      <c r="F44" s="87"/>
      <c r="G44" s="1"/>
      <c r="H44" s="1"/>
      <c r="I44" s="1"/>
      <c r="J44" s="1"/>
    </row>
    <row r="45" spans="1:10" ht="15.75" x14ac:dyDescent="0.25">
      <c r="A45" s="91">
        <v>30</v>
      </c>
      <c r="B45" s="12">
        <v>41</v>
      </c>
      <c r="C45" s="72">
        <v>5263.16</v>
      </c>
      <c r="D45" s="1"/>
      <c r="E45" s="1"/>
      <c r="F45" s="87">
        <f>SUM(C45-D45)</f>
        <v>5263.16</v>
      </c>
      <c r="G45" s="1"/>
      <c r="H45" s="1"/>
      <c r="I45" s="1"/>
      <c r="J45" s="1"/>
    </row>
    <row r="46" spans="1:10" ht="16.5" thickBot="1" x14ac:dyDescent="0.3">
      <c r="A46" s="92"/>
      <c r="B46" s="18">
        <v>42</v>
      </c>
      <c r="C46" s="72"/>
      <c r="D46" s="1"/>
      <c r="E46" s="1"/>
      <c r="F46" s="87"/>
      <c r="G46" s="1"/>
      <c r="H46" s="1"/>
      <c r="I46" s="1"/>
      <c r="J46" s="1"/>
    </row>
    <row r="47" spans="1:10" ht="16.5" thickBot="1" x14ac:dyDescent="0.3">
      <c r="A47" s="24">
        <v>31</v>
      </c>
      <c r="B47" s="45">
        <v>43</v>
      </c>
      <c r="C47" s="72">
        <v>5263.16</v>
      </c>
      <c r="D47" s="1"/>
      <c r="E47" s="1"/>
      <c r="F47" s="87">
        <f>SUM(C47-D47)</f>
        <v>5263.16</v>
      </c>
      <c r="G47" s="1"/>
      <c r="H47" s="1"/>
      <c r="I47" s="1"/>
      <c r="J47" s="1"/>
    </row>
    <row r="48" spans="1:10" ht="16.5" thickBot="1" x14ac:dyDescent="0.3">
      <c r="A48" s="24">
        <v>32</v>
      </c>
      <c r="B48" s="45">
        <v>46</v>
      </c>
      <c r="C48" s="72">
        <v>5263.16</v>
      </c>
      <c r="D48" s="1"/>
      <c r="E48" s="1"/>
      <c r="F48" s="87">
        <f t="shared" ref="F48:F52" si="4">SUM(C48-D48)</f>
        <v>5263.16</v>
      </c>
      <c r="G48" s="1"/>
      <c r="H48" s="1"/>
      <c r="I48" s="1"/>
      <c r="J48" s="1"/>
    </row>
    <row r="49" spans="1:10" ht="16.5" thickBot="1" x14ac:dyDescent="0.3">
      <c r="A49" s="24">
        <v>33</v>
      </c>
      <c r="B49" s="45">
        <v>48.49</v>
      </c>
      <c r="C49" s="72">
        <v>5263.16</v>
      </c>
      <c r="D49" s="1">
        <v>5263.16</v>
      </c>
      <c r="E49" s="9">
        <v>45824</v>
      </c>
      <c r="F49" s="87">
        <f t="shared" si="4"/>
        <v>0</v>
      </c>
      <c r="G49" s="1"/>
      <c r="H49" s="1"/>
      <c r="I49" s="1"/>
      <c r="J49" s="1"/>
    </row>
    <row r="50" spans="1:10" ht="16.5" thickBot="1" x14ac:dyDescent="0.3">
      <c r="A50" s="24">
        <v>34</v>
      </c>
      <c r="B50" s="45">
        <v>50</v>
      </c>
      <c r="C50" s="72">
        <v>5263.16</v>
      </c>
      <c r="D50" s="1"/>
      <c r="E50" s="1"/>
      <c r="F50" s="87">
        <f t="shared" si="4"/>
        <v>5263.16</v>
      </c>
      <c r="G50" s="1"/>
      <c r="H50" s="1"/>
      <c r="I50" s="1"/>
      <c r="J50" s="1"/>
    </row>
    <row r="51" spans="1:10" ht="16.5" thickBot="1" x14ac:dyDescent="0.3">
      <c r="A51" s="24">
        <v>35</v>
      </c>
      <c r="B51" s="45">
        <v>51</v>
      </c>
      <c r="C51" s="72">
        <v>5263.16</v>
      </c>
      <c r="D51" s="1"/>
      <c r="E51" s="1"/>
      <c r="F51" s="87">
        <f t="shared" si="4"/>
        <v>5263.16</v>
      </c>
      <c r="G51" s="1"/>
      <c r="H51" s="1"/>
      <c r="I51" s="1"/>
      <c r="J51" s="1"/>
    </row>
    <row r="52" spans="1:10" ht="15.75" x14ac:dyDescent="0.25">
      <c r="A52" s="91">
        <v>36</v>
      </c>
      <c r="B52" s="12">
        <v>52</v>
      </c>
      <c r="C52" s="72">
        <v>5263.16</v>
      </c>
      <c r="D52" s="1">
        <v>5263.16</v>
      </c>
      <c r="E52" s="9">
        <v>45824</v>
      </c>
      <c r="F52" s="87">
        <f t="shared" si="4"/>
        <v>0</v>
      </c>
      <c r="G52" s="1"/>
      <c r="H52" s="1"/>
      <c r="I52" s="1"/>
      <c r="J52" s="1"/>
    </row>
    <row r="53" spans="1:10" ht="15.75" x14ac:dyDescent="0.25">
      <c r="A53" s="95"/>
      <c r="B53" s="2">
        <v>53</v>
      </c>
      <c r="C53" s="72"/>
      <c r="D53" s="1"/>
      <c r="E53" s="1"/>
      <c r="F53" s="87"/>
      <c r="G53" s="1"/>
      <c r="H53" s="1"/>
      <c r="I53" s="1"/>
      <c r="J53" s="1"/>
    </row>
    <row r="54" spans="1:10" ht="15.75" x14ac:dyDescent="0.25">
      <c r="A54" s="95"/>
      <c r="B54" s="2">
        <v>82</v>
      </c>
      <c r="C54" s="72"/>
      <c r="D54" s="1"/>
      <c r="E54" s="1"/>
      <c r="F54" s="87"/>
      <c r="G54" s="1"/>
      <c r="H54" s="1"/>
      <c r="I54" s="1"/>
      <c r="J54" s="1"/>
    </row>
    <row r="55" spans="1:10" ht="16.5" thickBot="1" x14ac:dyDescent="0.3">
      <c r="A55" s="92"/>
      <c r="B55" s="18">
        <v>83</v>
      </c>
      <c r="C55" s="72"/>
      <c r="D55" s="1"/>
      <c r="E55" s="1"/>
      <c r="F55" s="87"/>
      <c r="G55" s="1"/>
      <c r="H55" s="1"/>
      <c r="I55" s="1"/>
      <c r="J55" s="1"/>
    </row>
    <row r="56" spans="1:10" ht="16.5" thickBot="1" x14ac:dyDescent="0.3">
      <c r="A56" s="24">
        <v>37</v>
      </c>
      <c r="B56" s="25">
        <v>54</v>
      </c>
      <c r="C56" s="72">
        <v>5263.16</v>
      </c>
      <c r="D56" s="1"/>
      <c r="E56" s="1"/>
      <c r="F56" s="87">
        <f>SUM(C56-D56)</f>
        <v>5263.16</v>
      </c>
      <c r="G56" s="1"/>
      <c r="H56" s="1"/>
      <c r="I56" s="1"/>
      <c r="J56" s="1"/>
    </row>
    <row r="57" spans="1:10" ht="16.5" thickBot="1" x14ac:dyDescent="0.3">
      <c r="A57" s="24">
        <v>38</v>
      </c>
      <c r="B57" s="25">
        <v>55</v>
      </c>
      <c r="C57" s="72">
        <v>5263.16</v>
      </c>
      <c r="D57" s="1"/>
      <c r="E57" s="1"/>
      <c r="F57" s="87">
        <f t="shared" ref="F57:F60" si="5">SUM(C57-D57)</f>
        <v>5263.16</v>
      </c>
      <c r="G57" s="1"/>
      <c r="H57" s="1"/>
      <c r="I57" s="1"/>
      <c r="J57" s="1"/>
    </row>
    <row r="58" spans="1:10" ht="16.5" thickBot="1" x14ac:dyDescent="0.3">
      <c r="A58" s="24">
        <v>39</v>
      </c>
      <c r="B58" s="25">
        <v>56</v>
      </c>
      <c r="C58" s="72">
        <v>5263.16</v>
      </c>
      <c r="D58" s="1"/>
      <c r="E58" s="1"/>
      <c r="F58" s="87">
        <f t="shared" si="5"/>
        <v>5263.16</v>
      </c>
      <c r="G58" s="1"/>
      <c r="H58" s="1"/>
      <c r="I58" s="1"/>
      <c r="J58" s="1"/>
    </row>
    <row r="59" spans="1:10" ht="16.5" thickBot="1" x14ac:dyDescent="0.3">
      <c r="A59" s="24">
        <v>40</v>
      </c>
      <c r="B59" s="25">
        <v>57</v>
      </c>
      <c r="C59" s="72">
        <v>5263.16</v>
      </c>
      <c r="D59" s="80">
        <v>5263.16</v>
      </c>
      <c r="E59" s="81">
        <v>45811</v>
      </c>
      <c r="F59" s="87">
        <f t="shared" si="5"/>
        <v>0</v>
      </c>
      <c r="G59" s="1"/>
      <c r="H59" s="1"/>
      <c r="I59" s="1"/>
      <c r="J59" s="1"/>
    </row>
    <row r="60" spans="1:10" ht="15.75" x14ac:dyDescent="0.25">
      <c r="A60" s="91">
        <v>41</v>
      </c>
      <c r="B60" s="12">
        <v>58</v>
      </c>
      <c r="C60" s="72">
        <v>5263.16</v>
      </c>
      <c r="D60" s="1"/>
      <c r="E60" s="1"/>
      <c r="F60" s="87">
        <f t="shared" si="5"/>
        <v>5263.16</v>
      </c>
      <c r="G60" s="1"/>
      <c r="H60" s="1"/>
      <c r="I60" s="1"/>
      <c r="J60" s="1"/>
    </row>
    <row r="61" spans="1:10" ht="16.5" thickBot="1" x14ac:dyDescent="0.3">
      <c r="A61" s="102"/>
      <c r="B61" s="18">
        <v>59</v>
      </c>
      <c r="C61" s="72"/>
      <c r="D61" s="1"/>
      <c r="E61" s="1"/>
      <c r="F61" s="87"/>
      <c r="G61" s="1"/>
      <c r="H61" s="1"/>
      <c r="I61" s="1"/>
      <c r="J61" s="1"/>
    </row>
    <row r="62" spans="1:10" ht="16.5" thickBot="1" x14ac:dyDescent="0.3">
      <c r="A62" s="24">
        <v>42</v>
      </c>
      <c r="B62" s="25">
        <v>60.75</v>
      </c>
      <c r="C62" s="72">
        <v>5263.16</v>
      </c>
      <c r="D62" s="1"/>
      <c r="E62" s="1"/>
      <c r="F62" s="87">
        <f>SUM(C62-D62)</f>
        <v>5263.16</v>
      </c>
      <c r="G62" s="1"/>
      <c r="H62" s="1"/>
      <c r="I62" s="1"/>
      <c r="J62" s="1"/>
    </row>
    <row r="63" spans="1:10" ht="16.5" thickBot="1" x14ac:dyDescent="0.3">
      <c r="A63" s="24">
        <v>43</v>
      </c>
      <c r="B63" s="25">
        <v>61</v>
      </c>
      <c r="C63" s="72">
        <v>5263.16</v>
      </c>
      <c r="D63" s="1"/>
      <c r="E63" s="1"/>
      <c r="F63" s="87">
        <f t="shared" ref="F63:F66" si="6">SUM(C63-D63)</f>
        <v>5263.16</v>
      </c>
      <c r="G63" s="1"/>
      <c r="H63" s="1"/>
      <c r="I63" s="1"/>
      <c r="J63" s="1"/>
    </row>
    <row r="64" spans="1:10" ht="16.5" thickBot="1" x14ac:dyDescent="0.3">
      <c r="A64" s="24">
        <v>44</v>
      </c>
      <c r="B64" s="25">
        <v>62</v>
      </c>
      <c r="C64" s="72">
        <v>5263.16</v>
      </c>
      <c r="D64" s="1"/>
      <c r="E64" s="1"/>
      <c r="F64" s="87">
        <f t="shared" si="6"/>
        <v>5263.16</v>
      </c>
      <c r="G64" s="1"/>
      <c r="H64" s="1"/>
      <c r="I64" s="1"/>
      <c r="J64" s="1"/>
    </row>
    <row r="65" spans="1:10" ht="16.5" thickBot="1" x14ac:dyDescent="0.3">
      <c r="A65" s="24">
        <v>45</v>
      </c>
      <c r="B65" s="25">
        <v>63</v>
      </c>
      <c r="C65" s="72">
        <v>5263.16</v>
      </c>
      <c r="D65" s="1"/>
      <c r="E65" s="1"/>
      <c r="F65" s="87">
        <f t="shared" si="6"/>
        <v>5263.16</v>
      </c>
      <c r="G65" s="1"/>
      <c r="H65" s="1"/>
      <c r="I65" s="1"/>
      <c r="J65" s="1"/>
    </row>
    <row r="66" spans="1:10" ht="15.75" x14ac:dyDescent="0.25">
      <c r="A66" s="91">
        <v>46</v>
      </c>
      <c r="B66" s="12">
        <v>64</v>
      </c>
      <c r="C66" s="72">
        <v>5263.16</v>
      </c>
      <c r="D66" s="1"/>
      <c r="E66" s="1"/>
      <c r="F66" s="87">
        <f t="shared" si="6"/>
        <v>5263.16</v>
      </c>
      <c r="G66" s="1"/>
      <c r="H66" s="1"/>
      <c r="I66" s="1"/>
      <c r="J66" s="1"/>
    </row>
    <row r="67" spans="1:10" ht="15.75" x14ac:dyDescent="0.25">
      <c r="A67" s="95"/>
      <c r="B67" s="2">
        <v>65</v>
      </c>
      <c r="C67" s="72"/>
      <c r="D67" s="1"/>
      <c r="E67" s="1"/>
      <c r="F67" s="87"/>
      <c r="G67" s="1"/>
      <c r="H67" s="1"/>
      <c r="I67" s="1"/>
      <c r="J67" s="1"/>
    </row>
    <row r="68" spans="1:10" ht="15.75" x14ac:dyDescent="0.25">
      <c r="A68" s="95"/>
      <c r="B68" s="2">
        <v>70</v>
      </c>
      <c r="C68" s="72"/>
      <c r="D68" s="1"/>
      <c r="E68" s="1"/>
      <c r="F68" s="87"/>
      <c r="G68" s="1"/>
      <c r="H68" s="1"/>
      <c r="I68" s="1"/>
      <c r="J68" s="1"/>
    </row>
    <row r="69" spans="1:10" ht="16.5" thickBot="1" x14ac:dyDescent="0.3">
      <c r="A69" s="92"/>
      <c r="B69" s="18">
        <v>71</v>
      </c>
      <c r="C69" s="72"/>
      <c r="D69" s="1"/>
      <c r="E69" s="1"/>
      <c r="F69" s="87"/>
      <c r="G69" s="1"/>
      <c r="H69" s="1"/>
      <c r="I69" s="1"/>
      <c r="J69" s="1"/>
    </row>
    <row r="70" spans="1:10" ht="16.5" thickBot="1" x14ac:dyDescent="0.3">
      <c r="A70" s="24">
        <v>47</v>
      </c>
      <c r="B70" s="25">
        <v>66</v>
      </c>
      <c r="C70" s="72">
        <v>5263.16</v>
      </c>
      <c r="D70" s="1"/>
      <c r="E70" s="1"/>
      <c r="F70" s="87">
        <f>SUM(C70-D70)</f>
        <v>5263.16</v>
      </c>
      <c r="G70" s="1"/>
      <c r="H70" s="1"/>
      <c r="I70" s="1"/>
      <c r="J70" s="1"/>
    </row>
    <row r="71" spans="1:10" ht="16.5" thickBot="1" x14ac:dyDescent="0.3">
      <c r="A71" s="24">
        <v>48</v>
      </c>
      <c r="B71" s="25">
        <v>67</v>
      </c>
      <c r="C71" s="72">
        <v>5263.16</v>
      </c>
      <c r="D71" s="1">
        <v>5263.16</v>
      </c>
      <c r="E71" s="9">
        <v>45814</v>
      </c>
      <c r="F71" s="87">
        <f t="shared" ref="F71:F72" si="7">SUM(C71-D71)</f>
        <v>0</v>
      </c>
      <c r="G71" s="1"/>
      <c r="H71" s="1"/>
      <c r="I71" s="1"/>
      <c r="J71" s="1"/>
    </row>
    <row r="72" spans="1:10" ht="15.75" x14ac:dyDescent="0.25">
      <c r="A72" s="91">
        <v>49</v>
      </c>
      <c r="B72" s="12">
        <v>68</v>
      </c>
      <c r="C72" s="72">
        <v>5263.16</v>
      </c>
      <c r="D72" s="1">
        <v>5263.16</v>
      </c>
      <c r="E72" s="9">
        <v>45816</v>
      </c>
      <c r="F72" s="87">
        <f t="shared" si="7"/>
        <v>0</v>
      </c>
      <c r="G72" s="1"/>
      <c r="H72" s="1"/>
      <c r="I72" s="1"/>
      <c r="J72" s="1"/>
    </row>
    <row r="73" spans="1:10" ht="16.5" thickBot="1" x14ac:dyDescent="0.3">
      <c r="A73" s="92"/>
      <c r="B73" s="18">
        <v>69</v>
      </c>
      <c r="C73" s="72"/>
      <c r="D73" s="1"/>
      <c r="E73" s="1"/>
      <c r="F73" s="87"/>
      <c r="G73" s="1"/>
      <c r="H73" s="1"/>
      <c r="I73" s="1"/>
      <c r="J73" s="1"/>
    </row>
    <row r="74" spans="1:10" ht="16.5" thickBot="1" x14ac:dyDescent="0.3">
      <c r="A74" s="24">
        <v>50</v>
      </c>
      <c r="B74" s="25">
        <v>72</v>
      </c>
      <c r="C74" s="72">
        <v>5263.16</v>
      </c>
      <c r="D74" s="1"/>
      <c r="E74" s="1"/>
      <c r="F74" s="87">
        <f>SUM(C74-D74)</f>
        <v>5263.16</v>
      </c>
      <c r="G74" s="1"/>
      <c r="H74" s="1"/>
      <c r="I74" s="1"/>
      <c r="J74" s="1"/>
    </row>
    <row r="75" spans="1:10" ht="16.5" thickBot="1" x14ac:dyDescent="0.3">
      <c r="A75" s="24">
        <v>51</v>
      </c>
      <c r="B75" s="25">
        <v>73</v>
      </c>
      <c r="C75" s="72">
        <v>5263.16</v>
      </c>
      <c r="D75" s="80">
        <v>5263.16</v>
      </c>
      <c r="E75" s="81">
        <v>45811</v>
      </c>
      <c r="F75" s="87">
        <f>SUM(C75-D75)</f>
        <v>0</v>
      </c>
      <c r="G75" s="1"/>
      <c r="H75" s="1"/>
      <c r="I75" s="1"/>
      <c r="J75" s="1"/>
    </row>
    <row r="76" spans="1:10" ht="16.5" thickBot="1" x14ac:dyDescent="0.3">
      <c r="A76" s="24">
        <v>52</v>
      </c>
      <c r="B76" s="25">
        <v>74</v>
      </c>
      <c r="C76" s="72">
        <v>5263.16</v>
      </c>
      <c r="D76" s="1"/>
      <c r="E76" s="1"/>
      <c r="F76" s="87">
        <f t="shared" ref="F76:F80" si="8">SUM(C76-D76)</f>
        <v>5263.16</v>
      </c>
      <c r="G76" s="1"/>
      <c r="H76" s="1"/>
      <c r="I76" s="1"/>
      <c r="J76" s="1"/>
    </row>
    <row r="77" spans="1:10" ht="16.5" thickBot="1" x14ac:dyDescent="0.3">
      <c r="A77" s="24">
        <v>53</v>
      </c>
      <c r="B77" s="25">
        <v>76</v>
      </c>
      <c r="C77" s="72">
        <v>5263.16</v>
      </c>
      <c r="D77" s="1"/>
      <c r="E77" s="1"/>
      <c r="F77" s="87">
        <f t="shared" si="8"/>
        <v>5263.16</v>
      </c>
      <c r="G77" s="1"/>
      <c r="H77" s="1"/>
      <c r="I77" s="1"/>
      <c r="J77" s="1"/>
    </row>
    <row r="78" spans="1:10" ht="16.5" thickBot="1" x14ac:dyDescent="0.3">
      <c r="A78" s="24">
        <v>54</v>
      </c>
      <c r="B78" s="25">
        <v>77</v>
      </c>
      <c r="C78" s="72">
        <v>5263.16</v>
      </c>
      <c r="D78" s="1"/>
      <c r="E78" s="1"/>
      <c r="F78" s="87">
        <f t="shared" si="8"/>
        <v>5263.16</v>
      </c>
      <c r="G78" s="1"/>
      <c r="H78" s="1"/>
      <c r="I78" s="1"/>
      <c r="J78" s="1"/>
    </row>
    <row r="79" spans="1:10" ht="16.5" thickBot="1" x14ac:dyDescent="0.3">
      <c r="A79" s="24">
        <v>55</v>
      </c>
      <c r="B79" s="25">
        <v>78</v>
      </c>
      <c r="C79" s="72">
        <v>5263.16</v>
      </c>
      <c r="D79" s="1"/>
      <c r="E79" s="1"/>
      <c r="F79" s="87">
        <f t="shared" si="8"/>
        <v>5263.16</v>
      </c>
      <c r="G79" s="1"/>
      <c r="H79" s="1"/>
      <c r="I79" s="1"/>
      <c r="J79" s="1"/>
    </row>
    <row r="80" spans="1:10" ht="16.5" thickBot="1" x14ac:dyDescent="0.3">
      <c r="A80" s="24">
        <v>56</v>
      </c>
      <c r="B80" s="25">
        <v>79</v>
      </c>
      <c r="C80" s="72">
        <v>5263.16</v>
      </c>
      <c r="D80" s="1"/>
      <c r="E80" s="1"/>
      <c r="F80" s="87">
        <f t="shared" si="8"/>
        <v>5263.16</v>
      </c>
      <c r="G80" s="1"/>
      <c r="H80" s="1"/>
      <c r="I80" s="1"/>
      <c r="J80" s="1"/>
    </row>
    <row r="81" spans="1:10" ht="15.75" x14ac:dyDescent="0.25">
      <c r="A81" s="91">
        <v>57</v>
      </c>
      <c r="B81" s="12">
        <v>80</v>
      </c>
      <c r="C81" s="72">
        <v>5263.16</v>
      </c>
      <c r="D81" s="1">
        <v>5263.16</v>
      </c>
      <c r="E81" s="9">
        <v>45811</v>
      </c>
      <c r="F81" s="87">
        <f>SUM(C81-D81)</f>
        <v>0</v>
      </c>
      <c r="G81" s="1"/>
      <c r="H81" s="1"/>
      <c r="I81" s="1"/>
      <c r="J81" s="1"/>
    </row>
    <row r="82" spans="1:10" ht="16.5" thickBot="1" x14ac:dyDescent="0.3">
      <c r="A82" s="92"/>
      <c r="B82" s="18">
        <v>81</v>
      </c>
      <c r="C82" s="72"/>
      <c r="D82" s="1"/>
      <c r="E82" s="1"/>
      <c r="F82" s="87"/>
      <c r="G82" s="1"/>
      <c r="H82" s="1"/>
      <c r="I82" s="1"/>
      <c r="J82" s="1"/>
    </row>
    <row r="83" spans="1:10" ht="15.75" x14ac:dyDescent="0.25">
      <c r="A83" s="100" t="s">
        <v>4</v>
      </c>
      <c r="B83" s="101"/>
      <c r="C83" s="72">
        <f>SUM(C2:C82)</f>
        <v>300000.11999999994</v>
      </c>
      <c r="D83" s="1">
        <f>SUM(D2:D82)</f>
        <v>69157.920000000013</v>
      </c>
      <c r="E83" s="1"/>
      <c r="F83" s="87">
        <f>SUM(F2:F82)</f>
        <v>230842.20000000013</v>
      </c>
      <c r="G83" s="1"/>
      <c r="H83" s="1"/>
      <c r="I83" s="1"/>
      <c r="J83" s="1"/>
    </row>
    <row r="84" spans="1:10" x14ac:dyDescent="0.25">
      <c r="C84" s="53"/>
    </row>
    <row r="85" spans="1:10" ht="30" x14ac:dyDescent="0.25">
      <c r="A85" s="78">
        <v>45811</v>
      </c>
      <c r="B85" s="82" t="s">
        <v>28</v>
      </c>
      <c r="C85" s="53">
        <v>5263.16</v>
      </c>
    </row>
    <row r="86" spans="1:10" x14ac:dyDescent="0.25">
      <c r="C86" s="53"/>
    </row>
    <row r="87" spans="1:10" x14ac:dyDescent="0.25">
      <c r="C87" s="53"/>
    </row>
    <row r="88" spans="1:10" x14ac:dyDescent="0.25">
      <c r="C88" s="53"/>
    </row>
    <row r="89" spans="1:10" x14ac:dyDescent="0.25">
      <c r="C89" s="53"/>
    </row>
    <row r="90" spans="1:10" x14ac:dyDescent="0.25">
      <c r="C90" s="53"/>
    </row>
    <row r="91" spans="1:10" x14ac:dyDescent="0.25">
      <c r="C91" s="53"/>
    </row>
  </sheetData>
  <mergeCells count="17">
    <mergeCell ref="A2:A4"/>
    <mergeCell ref="A13:A14"/>
    <mergeCell ref="A19:A20"/>
    <mergeCell ref="A21:A22"/>
    <mergeCell ref="A37:A38"/>
    <mergeCell ref="A33:A34"/>
    <mergeCell ref="A81:A82"/>
    <mergeCell ref="A25:A29"/>
    <mergeCell ref="A83:B83"/>
    <mergeCell ref="A60:A61"/>
    <mergeCell ref="A66:A69"/>
    <mergeCell ref="A72:A73"/>
    <mergeCell ref="A30:A31"/>
    <mergeCell ref="A43:A44"/>
    <mergeCell ref="A45:A46"/>
    <mergeCell ref="A52:A55"/>
    <mergeCell ref="A40:A41"/>
  </mergeCells>
  <phoneticPr fontId="9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членские</vt:lpstr>
      <vt:lpstr>целевые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Сенина</dc:creator>
  <cp:lastModifiedBy>оксана корсак</cp:lastModifiedBy>
  <dcterms:created xsi:type="dcterms:W3CDTF">2024-08-19T06:55:32Z</dcterms:created>
  <dcterms:modified xsi:type="dcterms:W3CDTF">2025-07-02T09:07:27Z</dcterms:modified>
</cp:coreProperties>
</file>